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specenergo-my.sharepoint.com/personal/kirils_specenergo_onmicrosoft_com/Documents/Документы/Konkurss/Rudzaites tilts, Jekbapils/09_Nodošana un garantijas/Segto darbu akti augusts/"/>
    </mc:Choice>
  </mc:AlternateContent>
  <xr:revisionPtr revIDLastSave="116" documentId="8_{C93A6658-E5F1-46D6-8D94-6F626CF64DD5}" xr6:coauthVersionLast="47" xr6:coauthVersionMax="47" xr10:uidLastSave="{71CE59A3-FF43-42DF-B55F-B31831275CFC}"/>
  <bookViews>
    <workbookView xWindow="-120" yWindow="-120" windowWidth="29040" windowHeight="17640" activeTab="1" xr2:uid="{00000000-000D-0000-FFFF-FFFF00000000}"/>
  </bookViews>
  <sheets>
    <sheet name="Rudzaite F2 julijs" sheetId="8" r:id="rId1"/>
    <sheet name="Rudzaite F2 augusts" sheetId="9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9" l="1"/>
  <c r="O23" i="9"/>
  <c r="O24" i="9"/>
  <c r="O25" i="9"/>
  <c r="O26" i="9"/>
  <c r="O27" i="9"/>
  <c r="Q27" i="9" s="1"/>
  <c r="O28" i="9"/>
  <c r="O29" i="9"/>
  <c r="O30" i="9"/>
  <c r="O32" i="9"/>
  <c r="O33" i="9"/>
  <c r="O34" i="9"/>
  <c r="O35" i="9"/>
  <c r="O36" i="9"/>
  <c r="Q36" i="9" s="1"/>
  <c r="O37" i="9"/>
  <c r="O38" i="9"/>
  <c r="O39" i="9"/>
  <c r="O40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60" i="9"/>
  <c r="Q61" i="9"/>
  <c r="O62" i="9"/>
  <c r="O63" i="9"/>
  <c r="Q63" i="9" s="1"/>
  <c r="O64" i="9"/>
  <c r="O65" i="9"/>
  <c r="O67" i="9"/>
  <c r="O68" i="9"/>
  <c r="O69" i="9"/>
  <c r="O70" i="9"/>
  <c r="O71" i="9"/>
  <c r="O72" i="9"/>
  <c r="O74" i="9"/>
  <c r="Q74" i="9" s="1"/>
  <c r="O75" i="9"/>
  <c r="O76" i="9"/>
  <c r="O77" i="9"/>
  <c r="O78" i="9"/>
  <c r="O79" i="9"/>
  <c r="O80" i="9"/>
  <c r="O82" i="9"/>
  <c r="O83" i="9"/>
  <c r="O84" i="9"/>
  <c r="O85" i="9"/>
  <c r="O86" i="9"/>
  <c r="O87" i="9"/>
  <c r="O88" i="9"/>
  <c r="O90" i="9"/>
  <c r="O91" i="9"/>
  <c r="O92" i="9"/>
  <c r="O93" i="9"/>
  <c r="O94" i="9"/>
  <c r="O21" i="9"/>
  <c r="Q94" i="9"/>
  <c r="N94" i="9"/>
  <c r="L94" i="9"/>
  <c r="K94" i="9"/>
  <c r="J94" i="9"/>
  <c r="H94" i="9"/>
  <c r="F94" i="9"/>
  <c r="L93" i="9"/>
  <c r="K93" i="9"/>
  <c r="J93" i="9"/>
  <c r="H93" i="9"/>
  <c r="F93" i="9"/>
  <c r="L92" i="9"/>
  <c r="N92" i="9" s="1"/>
  <c r="K92" i="9"/>
  <c r="J92" i="9"/>
  <c r="M92" i="9" s="1"/>
  <c r="P92" i="9" s="1"/>
  <c r="H92" i="9"/>
  <c r="F92" i="9"/>
  <c r="L91" i="9"/>
  <c r="K91" i="9"/>
  <c r="J91" i="9"/>
  <c r="H91" i="9"/>
  <c r="F91" i="9"/>
  <c r="L90" i="9"/>
  <c r="N90" i="9" s="1"/>
  <c r="K90" i="9"/>
  <c r="J90" i="9"/>
  <c r="H90" i="9"/>
  <c r="F90" i="9"/>
  <c r="L89" i="9"/>
  <c r="J89" i="9"/>
  <c r="H89" i="9"/>
  <c r="L88" i="9"/>
  <c r="K88" i="9"/>
  <c r="J88" i="9"/>
  <c r="H88" i="9"/>
  <c r="F88" i="9"/>
  <c r="L87" i="9"/>
  <c r="N87" i="9" s="1"/>
  <c r="K87" i="9"/>
  <c r="J87" i="9"/>
  <c r="M87" i="9" s="1"/>
  <c r="P87" i="9" s="1"/>
  <c r="H87" i="9"/>
  <c r="F87" i="9"/>
  <c r="L86" i="9"/>
  <c r="K86" i="9"/>
  <c r="J86" i="9"/>
  <c r="H86" i="9"/>
  <c r="F86" i="9"/>
  <c r="L85" i="9"/>
  <c r="N85" i="9" s="1"/>
  <c r="K85" i="9"/>
  <c r="J85" i="9"/>
  <c r="M85" i="9" s="1"/>
  <c r="P85" i="9" s="1"/>
  <c r="H85" i="9"/>
  <c r="F85" i="9"/>
  <c r="L84" i="9"/>
  <c r="K84" i="9"/>
  <c r="J84" i="9"/>
  <c r="M84" i="9" s="1"/>
  <c r="P84" i="9" s="1"/>
  <c r="H84" i="9"/>
  <c r="F84" i="9"/>
  <c r="L83" i="9"/>
  <c r="N83" i="9" s="1"/>
  <c r="K83" i="9"/>
  <c r="J83" i="9"/>
  <c r="H83" i="9"/>
  <c r="M83" i="9" s="1"/>
  <c r="P83" i="9" s="1"/>
  <c r="F83" i="9"/>
  <c r="L82" i="9"/>
  <c r="K82" i="9"/>
  <c r="J82" i="9"/>
  <c r="M82" i="9" s="1"/>
  <c r="P82" i="9" s="1"/>
  <c r="H82" i="9"/>
  <c r="F82" i="9"/>
  <c r="L81" i="9"/>
  <c r="Q81" i="9" s="1"/>
  <c r="J81" i="9"/>
  <c r="H81" i="9"/>
  <c r="L80" i="9"/>
  <c r="N80" i="9" s="1"/>
  <c r="K80" i="9"/>
  <c r="J80" i="9"/>
  <c r="H80" i="9"/>
  <c r="F80" i="9"/>
  <c r="L79" i="9"/>
  <c r="K79" i="9"/>
  <c r="J79" i="9"/>
  <c r="H79" i="9"/>
  <c r="F79" i="9"/>
  <c r="L78" i="9"/>
  <c r="Q78" i="9" s="1"/>
  <c r="K78" i="9"/>
  <c r="J78" i="9"/>
  <c r="H78" i="9"/>
  <c r="F78" i="9"/>
  <c r="D78" i="9"/>
  <c r="L77" i="9"/>
  <c r="K77" i="9"/>
  <c r="J77" i="9"/>
  <c r="H77" i="9"/>
  <c r="F77" i="9"/>
  <c r="L76" i="9"/>
  <c r="N76" i="9" s="1"/>
  <c r="K76" i="9"/>
  <c r="J76" i="9"/>
  <c r="M76" i="9" s="1"/>
  <c r="P76" i="9" s="1"/>
  <c r="H76" i="9"/>
  <c r="F76" i="9"/>
  <c r="L75" i="9"/>
  <c r="K75" i="9"/>
  <c r="J75" i="9"/>
  <c r="H75" i="9"/>
  <c r="F75" i="9"/>
  <c r="L74" i="9"/>
  <c r="N74" i="9" s="1"/>
  <c r="K74" i="9"/>
  <c r="J74" i="9"/>
  <c r="M74" i="9" s="1"/>
  <c r="P74" i="9" s="1"/>
  <c r="H74" i="9"/>
  <c r="F74" i="9"/>
  <c r="L73" i="9"/>
  <c r="Q73" i="9" s="1"/>
  <c r="J73" i="9"/>
  <c r="H73" i="9"/>
  <c r="L72" i="9"/>
  <c r="N72" i="9" s="1"/>
  <c r="K72" i="9"/>
  <c r="J72" i="9"/>
  <c r="H72" i="9"/>
  <c r="F72" i="9"/>
  <c r="L71" i="9"/>
  <c r="N71" i="9" s="1"/>
  <c r="K71" i="9"/>
  <c r="J71" i="9"/>
  <c r="M71" i="9" s="1"/>
  <c r="P71" i="9" s="1"/>
  <c r="H71" i="9"/>
  <c r="F71" i="9"/>
  <c r="L70" i="9"/>
  <c r="K70" i="9"/>
  <c r="J70" i="9"/>
  <c r="H70" i="9"/>
  <c r="F70" i="9"/>
  <c r="L69" i="9"/>
  <c r="K69" i="9"/>
  <c r="J69" i="9"/>
  <c r="M69" i="9" s="1"/>
  <c r="P69" i="9" s="1"/>
  <c r="H69" i="9"/>
  <c r="F69" i="9"/>
  <c r="L68" i="9"/>
  <c r="K68" i="9"/>
  <c r="J68" i="9"/>
  <c r="H68" i="9"/>
  <c r="M68" i="9" s="1"/>
  <c r="P68" i="9" s="1"/>
  <c r="F68" i="9"/>
  <c r="L67" i="9"/>
  <c r="K67" i="9"/>
  <c r="J67" i="9"/>
  <c r="H67" i="9"/>
  <c r="F67" i="9"/>
  <c r="L66" i="9"/>
  <c r="J66" i="9"/>
  <c r="M66" i="9" s="1"/>
  <c r="P66" i="9" s="1"/>
  <c r="H66" i="9"/>
  <c r="L65" i="9"/>
  <c r="K65" i="9"/>
  <c r="J65" i="9"/>
  <c r="H65" i="9"/>
  <c r="F65" i="9"/>
  <c r="L64" i="9"/>
  <c r="K64" i="9"/>
  <c r="J64" i="9"/>
  <c r="H64" i="9"/>
  <c r="F64" i="9"/>
  <c r="L63" i="9"/>
  <c r="N63" i="9" s="1"/>
  <c r="K63" i="9"/>
  <c r="J63" i="9"/>
  <c r="M63" i="9" s="1"/>
  <c r="P63" i="9" s="1"/>
  <c r="H63" i="9"/>
  <c r="F63" i="9"/>
  <c r="L62" i="9"/>
  <c r="K62" i="9"/>
  <c r="J62" i="9"/>
  <c r="H62" i="9"/>
  <c r="F62" i="9"/>
  <c r="L61" i="9"/>
  <c r="N61" i="9" s="1"/>
  <c r="J61" i="9"/>
  <c r="M61" i="9" s="1"/>
  <c r="P61" i="9" s="1"/>
  <c r="H61" i="9"/>
  <c r="L60" i="9"/>
  <c r="K60" i="9"/>
  <c r="J60" i="9"/>
  <c r="M60" i="9" s="1"/>
  <c r="P60" i="9" s="1"/>
  <c r="H60" i="9"/>
  <c r="F60" i="9"/>
  <c r="L59" i="9"/>
  <c r="Q59" i="9" s="1"/>
  <c r="J59" i="9"/>
  <c r="H59" i="9"/>
  <c r="M59" i="9" s="1"/>
  <c r="P59" i="9" s="1"/>
  <c r="L58" i="9"/>
  <c r="K58" i="9"/>
  <c r="J58" i="9"/>
  <c r="M58" i="9" s="1"/>
  <c r="P58" i="9" s="1"/>
  <c r="H58" i="9"/>
  <c r="F58" i="9"/>
  <c r="L57" i="9"/>
  <c r="Q57" i="9" s="1"/>
  <c r="K57" i="9"/>
  <c r="J57" i="9"/>
  <c r="H57" i="9"/>
  <c r="F57" i="9"/>
  <c r="L56" i="9"/>
  <c r="K56" i="9"/>
  <c r="J56" i="9"/>
  <c r="H56" i="9"/>
  <c r="F56" i="9"/>
  <c r="L55" i="9"/>
  <c r="K55" i="9"/>
  <c r="J55" i="9"/>
  <c r="H55" i="9"/>
  <c r="F55" i="9"/>
  <c r="L54" i="9"/>
  <c r="N54" i="9" s="1"/>
  <c r="K54" i="9"/>
  <c r="J54" i="9"/>
  <c r="M54" i="9" s="1"/>
  <c r="P54" i="9" s="1"/>
  <c r="H54" i="9"/>
  <c r="F54" i="9"/>
  <c r="L53" i="9"/>
  <c r="K53" i="9"/>
  <c r="J53" i="9"/>
  <c r="H53" i="9"/>
  <c r="F53" i="9"/>
  <c r="L52" i="9"/>
  <c r="K52" i="9"/>
  <c r="J52" i="9"/>
  <c r="H52" i="9"/>
  <c r="F52" i="9"/>
  <c r="L51" i="9"/>
  <c r="K51" i="9"/>
  <c r="J51" i="9"/>
  <c r="M51" i="9" s="1"/>
  <c r="P51" i="9" s="1"/>
  <c r="H51" i="9"/>
  <c r="F51" i="9"/>
  <c r="L50" i="9"/>
  <c r="N50" i="9" s="1"/>
  <c r="K50" i="9"/>
  <c r="J50" i="9"/>
  <c r="H50" i="9"/>
  <c r="F50" i="9"/>
  <c r="L49" i="9"/>
  <c r="K49" i="9"/>
  <c r="J49" i="9"/>
  <c r="H49" i="9"/>
  <c r="F49" i="9"/>
  <c r="L48" i="9"/>
  <c r="N48" i="9" s="1"/>
  <c r="K48" i="9"/>
  <c r="J48" i="9"/>
  <c r="H48" i="9"/>
  <c r="F48" i="9"/>
  <c r="L47" i="9"/>
  <c r="K47" i="9"/>
  <c r="J47" i="9"/>
  <c r="H47" i="9"/>
  <c r="F47" i="9"/>
  <c r="L46" i="9"/>
  <c r="K46" i="9"/>
  <c r="J46" i="9"/>
  <c r="M46" i="9" s="1"/>
  <c r="P46" i="9" s="1"/>
  <c r="H46" i="9"/>
  <c r="F46" i="9"/>
  <c r="L45" i="9"/>
  <c r="K45" i="9"/>
  <c r="J45" i="9"/>
  <c r="H45" i="9"/>
  <c r="F45" i="9"/>
  <c r="L44" i="9"/>
  <c r="K44" i="9"/>
  <c r="J44" i="9"/>
  <c r="M44" i="9" s="1"/>
  <c r="P44" i="9" s="1"/>
  <c r="H44" i="9"/>
  <c r="F44" i="9"/>
  <c r="L43" i="9"/>
  <c r="K43" i="9"/>
  <c r="J43" i="9"/>
  <c r="H43" i="9"/>
  <c r="F43" i="9"/>
  <c r="L42" i="9"/>
  <c r="K42" i="9"/>
  <c r="J42" i="9"/>
  <c r="M42" i="9" s="1"/>
  <c r="P42" i="9" s="1"/>
  <c r="H42" i="9"/>
  <c r="F42" i="9"/>
  <c r="L41" i="9"/>
  <c r="Q41" i="9" s="1"/>
  <c r="J41" i="9"/>
  <c r="H41" i="9"/>
  <c r="L40" i="9"/>
  <c r="K40" i="9"/>
  <c r="J40" i="9"/>
  <c r="H40" i="9"/>
  <c r="M40" i="9" s="1"/>
  <c r="P40" i="9" s="1"/>
  <c r="F40" i="9"/>
  <c r="L39" i="9"/>
  <c r="K39" i="9"/>
  <c r="J39" i="9"/>
  <c r="H39" i="9"/>
  <c r="F39" i="9"/>
  <c r="L38" i="9"/>
  <c r="N38" i="9" s="1"/>
  <c r="K38" i="9"/>
  <c r="J38" i="9"/>
  <c r="H38" i="9"/>
  <c r="M38" i="9" s="1"/>
  <c r="P38" i="9" s="1"/>
  <c r="F38" i="9"/>
  <c r="L37" i="9"/>
  <c r="N37" i="9" s="1"/>
  <c r="K37" i="9"/>
  <c r="J37" i="9"/>
  <c r="H37" i="9"/>
  <c r="F37" i="9"/>
  <c r="L36" i="9"/>
  <c r="N36" i="9" s="1"/>
  <c r="K36" i="9"/>
  <c r="J36" i="9"/>
  <c r="H36" i="9"/>
  <c r="F36" i="9"/>
  <c r="L35" i="9"/>
  <c r="K35" i="9"/>
  <c r="J35" i="9"/>
  <c r="H35" i="9"/>
  <c r="F35" i="9"/>
  <c r="L34" i="9"/>
  <c r="K34" i="9"/>
  <c r="J34" i="9"/>
  <c r="H34" i="9"/>
  <c r="F34" i="9"/>
  <c r="L33" i="9"/>
  <c r="K33" i="9"/>
  <c r="J33" i="9"/>
  <c r="H33" i="9"/>
  <c r="F33" i="9"/>
  <c r="L32" i="9"/>
  <c r="K32" i="9"/>
  <c r="J32" i="9"/>
  <c r="M32" i="9" s="1"/>
  <c r="P32" i="9" s="1"/>
  <c r="H32" i="9"/>
  <c r="F32" i="9"/>
  <c r="L31" i="9"/>
  <c r="J31" i="9"/>
  <c r="H31" i="9"/>
  <c r="L30" i="9"/>
  <c r="N30" i="9" s="1"/>
  <c r="K30" i="9"/>
  <c r="J30" i="9"/>
  <c r="H30" i="9"/>
  <c r="F30" i="9"/>
  <c r="L29" i="9"/>
  <c r="Q29" i="9" s="1"/>
  <c r="K29" i="9"/>
  <c r="J29" i="9"/>
  <c r="H29" i="9"/>
  <c r="F29" i="9"/>
  <c r="Q28" i="9"/>
  <c r="N28" i="9"/>
  <c r="L28" i="9"/>
  <c r="K28" i="9"/>
  <c r="J28" i="9"/>
  <c r="H28" i="9"/>
  <c r="F28" i="9"/>
  <c r="L27" i="9"/>
  <c r="N27" i="9" s="1"/>
  <c r="K27" i="9"/>
  <c r="J27" i="9"/>
  <c r="M27" i="9" s="1"/>
  <c r="P27" i="9" s="1"/>
  <c r="H27" i="9"/>
  <c r="F27" i="9"/>
  <c r="L26" i="9"/>
  <c r="J26" i="9"/>
  <c r="H26" i="9"/>
  <c r="D26" i="9"/>
  <c r="L25" i="9"/>
  <c r="K25" i="9"/>
  <c r="J25" i="9"/>
  <c r="H25" i="9"/>
  <c r="F25" i="9"/>
  <c r="L24" i="9"/>
  <c r="K24" i="9"/>
  <c r="J24" i="9"/>
  <c r="M24" i="9" s="1"/>
  <c r="P24" i="9" s="1"/>
  <c r="H24" i="9"/>
  <c r="F24" i="9"/>
  <c r="L23" i="9"/>
  <c r="N23" i="9" s="1"/>
  <c r="K23" i="9"/>
  <c r="J23" i="9"/>
  <c r="H23" i="9"/>
  <c r="F23" i="9"/>
  <c r="M22" i="9"/>
  <c r="P22" i="9" s="1"/>
  <c r="L22" i="9"/>
  <c r="K22" i="9"/>
  <c r="J22" i="9"/>
  <c r="H22" i="9"/>
  <c r="F22" i="9"/>
  <c r="L21" i="9"/>
  <c r="N21" i="9" s="1"/>
  <c r="K21" i="9"/>
  <c r="J21" i="9"/>
  <c r="H21" i="9"/>
  <c r="M21" i="9" s="1"/>
  <c r="F21" i="9"/>
  <c r="P97" i="8"/>
  <c r="M97" i="8"/>
  <c r="J97" i="8"/>
  <c r="K97" i="8" s="1"/>
  <c r="H97" i="8"/>
  <c r="H98" i="8" s="1"/>
  <c r="F97" i="8"/>
  <c r="Q96" i="8"/>
  <c r="N96" i="8"/>
  <c r="K9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21" i="8"/>
  <c r="Q21" i="8" s="1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H96" i="8"/>
  <c r="J98" i="8"/>
  <c r="K98" i="8" s="1"/>
  <c r="F98" i="8"/>
  <c r="J96" i="8"/>
  <c r="F96" i="8"/>
  <c r="K27" i="8"/>
  <c r="K28" i="8"/>
  <c r="K29" i="8"/>
  <c r="K30" i="8"/>
  <c r="K32" i="8"/>
  <c r="K33" i="8"/>
  <c r="K34" i="8"/>
  <c r="K35" i="8"/>
  <c r="K36" i="8"/>
  <c r="K37" i="8"/>
  <c r="K38" i="8"/>
  <c r="K39" i="8"/>
  <c r="K40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60" i="8"/>
  <c r="K62" i="8"/>
  <c r="K63" i="8"/>
  <c r="K64" i="8"/>
  <c r="K65" i="8"/>
  <c r="K67" i="8"/>
  <c r="K68" i="8"/>
  <c r="K69" i="8"/>
  <c r="K70" i="8"/>
  <c r="K71" i="8"/>
  <c r="K72" i="8"/>
  <c r="K74" i="8"/>
  <c r="K75" i="8"/>
  <c r="K76" i="8"/>
  <c r="K77" i="8"/>
  <c r="K78" i="8"/>
  <c r="K79" i="8"/>
  <c r="K80" i="8"/>
  <c r="K82" i="8"/>
  <c r="K83" i="8"/>
  <c r="K84" i="8"/>
  <c r="K85" i="8"/>
  <c r="K86" i="8"/>
  <c r="K87" i="8"/>
  <c r="K88" i="8"/>
  <c r="K90" i="8"/>
  <c r="K91" i="8"/>
  <c r="K92" i="8"/>
  <c r="K93" i="8"/>
  <c r="K94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30" i="8"/>
  <c r="M30" i="8"/>
  <c r="L30" i="8"/>
  <c r="J29" i="8"/>
  <c r="M29" i="8" s="1"/>
  <c r="L29" i="8"/>
  <c r="J28" i="8"/>
  <c r="L28" i="8"/>
  <c r="J27" i="8"/>
  <c r="L27" i="8"/>
  <c r="H22" i="8"/>
  <c r="H23" i="8"/>
  <c r="H24" i="8"/>
  <c r="H25" i="8"/>
  <c r="H26" i="8"/>
  <c r="H27" i="8"/>
  <c r="M27" i="8" s="1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F22" i="8"/>
  <c r="F23" i="8"/>
  <c r="F24" i="8"/>
  <c r="F25" i="8"/>
  <c r="F27" i="8"/>
  <c r="F28" i="8"/>
  <c r="F29" i="8"/>
  <c r="F30" i="8"/>
  <c r="F32" i="8"/>
  <c r="F33" i="8"/>
  <c r="F34" i="8"/>
  <c r="F35" i="8"/>
  <c r="F36" i="8"/>
  <c r="F37" i="8"/>
  <c r="F38" i="8"/>
  <c r="F39" i="8"/>
  <c r="F40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60" i="8"/>
  <c r="F62" i="8"/>
  <c r="F63" i="8"/>
  <c r="F64" i="8"/>
  <c r="F65" i="8"/>
  <c r="F67" i="8"/>
  <c r="F68" i="8"/>
  <c r="F69" i="8"/>
  <c r="F70" i="8"/>
  <c r="F71" i="8"/>
  <c r="F72" i="8"/>
  <c r="F74" i="8"/>
  <c r="F75" i="8"/>
  <c r="F76" i="8"/>
  <c r="F77" i="8"/>
  <c r="F79" i="8"/>
  <c r="F80" i="8"/>
  <c r="F82" i="8"/>
  <c r="F83" i="8"/>
  <c r="F84" i="8"/>
  <c r="F85" i="8"/>
  <c r="F86" i="8"/>
  <c r="F87" i="8"/>
  <c r="F88" i="8"/>
  <c r="F90" i="8"/>
  <c r="F91" i="8"/>
  <c r="F92" i="8"/>
  <c r="F93" i="8"/>
  <c r="F94" i="8"/>
  <c r="F21" i="8"/>
  <c r="D78" i="8"/>
  <c r="F78" i="8" s="1"/>
  <c r="D26" i="8"/>
  <c r="F26" i="8" s="1"/>
  <c r="K21" i="8"/>
  <c r="L21" i="8"/>
  <c r="N21" i="8" s="1"/>
  <c r="Q58" i="9" l="1"/>
  <c r="Q24" i="9"/>
  <c r="Q42" i="9"/>
  <c r="M45" i="9"/>
  <c r="P45" i="9" s="1"/>
  <c r="Q32" i="9"/>
  <c r="Q45" i="9"/>
  <c r="Q46" i="9"/>
  <c r="M53" i="9"/>
  <c r="P53" i="9" s="1"/>
  <c r="Q43" i="9"/>
  <c r="Q56" i="9"/>
  <c r="Q70" i="9"/>
  <c r="Q55" i="9"/>
  <c r="Q91" i="9"/>
  <c r="Q40" i="9"/>
  <c r="Q79" i="9"/>
  <c r="Q84" i="9"/>
  <c r="Q49" i="9"/>
  <c r="Q47" i="9"/>
  <c r="Q33" i="9"/>
  <c r="Q82" i="9"/>
  <c r="Q66" i="9"/>
  <c r="Q51" i="9"/>
  <c r="Q77" i="9"/>
  <c r="Q22" i="9"/>
  <c r="Q92" i="9"/>
  <c r="M50" i="9"/>
  <c r="P50" i="9" s="1"/>
  <c r="M47" i="9"/>
  <c r="P47" i="9" s="1"/>
  <c r="N43" i="9"/>
  <c r="Q71" i="9"/>
  <c r="Q23" i="9"/>
  <c r="N32" i="9"/>
  <c r="Q38" i="9"/>
  <c r="Q21" i="9"/>
  <c r="M30" i="9"/>
  <c r="P30" i="9" s="1"/>
  <c r="M33" i="9"/>
  <c r="P33" i="9" s="1"/>
  <c r="Q87" i="9"/>
  <c r="M25" i="9"/>
  <c r="P25" i="9" s="1"/>
  <c r="Q48" i="9"/>
  <c r="Q54" i="9"/>
  <c r="N82" i="9"/>
  <c r="M28" i="9"/>
  <c r="P28" i="9" s="1"/>
  <c r="M43" i="9"/>
  <c r="P43" i="9" s="1"/>
  <c r="M64" i="9"/>
  <c r="P64" i="9" s="1"/>
  <c r="M89" i="9"/>
  <c r="P89" i="9" s="1"/>
  <c r="M67" i="9"/>
  <c r="P67" i="9" s="1"/>
  <c r="N49" i="9"/>
  <c r="N77" i="9"/>
  <c r="Q72" i="9"/>
  <c r="M91" i="9"/>
  <c r="P91" i="9" s="1"/>
  <c r="N59" i="9"/>
  <c r="M62" i="9"/>
  <c r="P62" i="9" s="1"/>
  <c r="M75" i="9"/>
  <c r="P75" i="9" s="1"/>
  <c r="M73" i="9"/>
  <c r="P73" i="9" s="1"/>
  <c r="M93" i="9"/>
  <c r="P93" i="9" s="1"/>
  <c r="N45" i="9"/>
  <c r="N47" i="9"/>
  <c r="N57" i="9"/>
  <c r="Q80" i="9"/>
  <c r="N91" i="9"/>
  <c r="N73" i="9"/>
  <c r="M78" i="9"/>
  <c r="P78" i="9" s="1"/>
  <c r="M31" i="9"/>
  <c r="P31" i="9" s="1"/>
  <c r="N55" i="9"/>
  <c r="M35" i="9"/>
  <c r="P35" i="9" s="1"/>
  <c r="N78" i="9"/>
  <c r="M94" i="9"/>
  <c r="P94" i="9" s="1"/>
  <c r="N41" i="9"/>
  <c r="M56" i="9"/>
  <c r="P56" i="9" s="1"/>
  <c r="Q37" i="9"/>
  <c r="M88" i="9"/>
  <c r="P88" i="9" s="1"/>
  <c r="Q85" i="9"/>
  <c r="M29" i="9"/>
  <c r="P29" i="9" s="1"/>
  <c r="N56" i="9"/>
  <c r="N58" i="9"/>
  <c r="Q90" i="9"/>
  <c r="Q89" i="9"/>
  <c r="N89" i="9"/>
  <c r="Q93" i="9"/>
  <c r="N93" i="9"/>
  <c r="M37" i="9"/>
  <c r="P37" i="9" s="1"/>
  <c r="Q52" i="9"/>
  <c r="N52" i="9"/>
  <c r="Q75" i="9"/>
  <c r="N75" i="9"/>
  <c r="N84" i="9"/>
  <c r="M48" i="9"/>
  <c r="P48" i="9" s="1"/>
  <c r="N22" i="9"/>
  <c r="Q30" i="9"/>
  <c r="Q35" i="9"/>
  <c r="N35" i="9"/>
  <c r="Q39" i="9"/>
  <c r="N39" i="9"/>
  <c r="M55" i="9"/>
  <c r="P55" i="9" s="1"/>
  <c r="N66" i="9"/>
  <c r="N24" i="9"/>
  <c r="Q69" i="9"/>
  <c r="N69" i="9"/>
  <c r="F95" i="9"/>
  <c r="Q50" i="9"/>
  <c r="Q31" i="9"/>
  <c r="N31" i="9"/>
  <c r="Q53" i="9"/>
  <c r="N53" i="9"/>
  <c r="M79" i="9"/>
  <c r="P79" i="9" s="1"/>
  <c r="Q26" i="9"/>
  <c r="K26" i="9"/>
  <c r="F26" i="9"/>
  <c r="Q34" i="9"/>
  <c r="N34" i="9"/>
  <c r="Q65" i="9"/>
  <c r="N65" i="9"/>
  <c r="Q68" i="9"/>
  <c r="N68" i="9"/>
  <c r="Q62" i="9"/>
  <c r="N62" i="9"/>
  <c r="Q44" i="9"/>
  <c r="N44" i="9"/>
  <c r="Q64" i="9"/>
  <c r="N64" i="9"/>
  <c r="M81" i="9"/>
  <c r="P81" i="9" s="1"/>
  <c r="Q25" i="9"/>
  <c r="N25" i="9"/>
  <c r="N33" i="9"/>
  <c r="Q76" i="9"/>
  <c r="P21" i="9"/>
  <c r="N42" i="9"/>
  <c r="M70" i="9"/>
  <c r="P70" i="9" s="1"/>
  <c r="Q83" i="9"/>
  <c r="M86" i="9"/>
  <c r="P86" i="9" s="1"/>
  <c r="N40" i="9"/>
  <c r="Q60" i="9"/>
  <c r="N60" i="9"/>
  <c r="N29" i="9"/>
  <c r="M34" i="9"/>
  <c r="P34" i="9" s="1"/>
  <c r="N51" i="9"/>
  <c r="M65" i="9"/>
  <c r="P65" i="9" s="1"/>
  <c r="M77" i="9"/>
  <c r="P77" i="9" s="1"/>
  <c r="Q86" i="9"/>
  <c r="N86" i="9"/>
  <c r="M90" i="9"/>
  <c r="P90" i="9" s="1"/>
  <c r="H95" i="9"/>
  <c r="M26" i="9"/>
  <c r="P26" i="9" s="1"/>
  <c r="M72" i="9"/>
  <c r="P72" i="9" s="1"/>
  <c r="J95" i="9"/>
  <c r="M57" i="9"/>
  <c r="P57" i="9" s="1"/>
  <c r="N26" i="9"/>
  <c r="M39" i="9"/>
  <c r="P39" i="9" s="1"/>
  <c r="M41" i="9"/>
  <c r="P41" i="9" s="1"/>
  <c r="N46" i="9"/>
  <c r="N79" i="9"/>
  <c r="N81" i="9"/>
  <c r="Q88" i="9"/>
  <c r="N88" i="9"/>
  <c r="M23" i="9"/>
  <c r="P23" i="9" s="1"/>
  <c r="N70" i="9"/>
  <c r="M52" i="9"/>
  <c r="P52" i="9" s="1"/>
  <c r="M36" i="9"/>
  <c r="P36" i="9" s="1"/>
  <c r="Q67" i="9"/>
  <c r="N67" i="9"/>
  <c r="M80" i="9"/>
  <c r="P80" i="9" s="1"/>
  <c r="M49" i="9"/>
  <c r="P49" i="9" s="1"/>
  <c r="Q97" i="8"/>
  <c r="N97" i="8"/>
  <c r="M28" i="8"/>
  <c r="Q23" i="8"/>
  <c r="L26" i="8"/>
  <c r="L25" i="8"/>
  <c r="K25" i="8"/>
  <c r="L24" i="8"/>
  <c r="Q24" i="8" s="1"/>
  <c r="K24" i="8"/>
  <c r="L22" i="8"/>
  <c r="Q22" i="8" s="1"/>
  <c r="K95" i="9" l="1"/>
  <c r="J97" i="9"/>
  <c r="J96" i="9"/>
  <c r="F97" i="9"/>
  <c r="F96" i="9"/>
  <c r="F98" i="9" s="1"/>
  <c r="H97" i="9"/>
  <c r="H96" i="9"/>
  <c r="H98" i="9" s="1"/>
  <c r="P95" i="9"/>
  <c r="M95" i="9"/>
  <c r="H21" i="8"/>
  <c r="J21" i="8"/>
  <c r="K23" i="8"/>
  <c r="J23" i="8"/>
  <c r="M23" i="8" s="1"/>
  <c r="P23" i="8" s="1"/>
  <c r="L23" i="8"/>
  <c r="N23" i="8" s="1"/>
  <c r="Q25" i="8"/>
  <c r="N26" i="8"/>
  <c r="K22" i="8"/>
  <c r="K26" i="8"/>
  <c r="N22" i="8"/>
  <c r="N24" i="8"/>
  <c r="N25" i="8"/>
  <c r="Q26" i="8"/>
  <c r="M97" i="9" l="1"/>
  <c r="N97" i="9" s="1"/>
  <c r="N95" i="9"/>
  <c r="M96" i="9"/>
  <c r="N96" i="9" s="1"/>
  <c r="K96" i="9"/>
  <c r="P97" i="9"/>
  <c r="Q97" i="9" s="1"/>
  <c r="P96" i="9"/>
  <c r="Q96" i="9" s="1"/>
  <c r="Q95" i="9"/>
  <c r="J98" i="9"/>
  <c r="K98" i="9" s="1"/>
  <c r="K97" i="9"/>
  <c r="M21" i="8"/>
  <c r="P21" i="8" s="1"/>
  <c r="J25" i="8"/>
  <c r="J26" i="8"/>
  <c r="J24" i="8"/>
  <c r="J22" i="8"/>
  <c r="P98" i="9" l="1"/>
  <c r="Q98" i="9" s="1"/>
  <c r="M98" i="9"/>
  <c r="N98" i="9" s="1"/>
  <c r="M25" i="8"/>
  <c r="P25" i="8" s="1"/>
  <c r="H95" i="8"/>
  <c r="M26" i="8"/>
  <c r="P26" i="8" s="1"/>
  <c r="M24" i="8"/>
  <c r="P24" i="8" s="1"/>
  <c r="J95" i="8"/>
  <c r="F95" i="8"/>
  <c r="M22" i="8"/>
  <c r="P22" i="8" s="1"/>
  <c r="K95" i="8" l="1"/>
  <c r="M95" i="8"/>
  <c r="P95" i="8"/>
  <c r="P96" i="8" l="1"/>
  <c r="P98" i="8" s="1"/>
  <c r="Q98" i="8" s="1"/>
  <c r="M98" i="8"/>
  <c r="N98" i="8" s="1"/>
  <c r="M96" i="8"/>
  <c r="Q95" i="8"/>
  <c r="N95" i="8"/>
</calcChain>
</file>

<file path=xl/sharedStrings.xml><?xml version="1.0" encoding="utf-8"?>
<sst xmlns="http://schemas.openxmlformats.org/spreadsheetml/2006/main" count="580" uniqueCount="198">
  <si>
    <t>Mērvienība</t>
  </si>
  <si>
    <t>gab.</t>
  </si>
  <si>
    <t>m3</t>
  </si>
  <si>
    <t>Forma nr. 2</t>
  </si>
  <si>
    <t>Nr. p. k.</t>
  </si>
  <si>
    <t>Materiālu un darbu nosaukums</t>
  </si>
  <si>
    <t>Izpilde no darbu sākuma neieskaitot kārtējo mēnesi</t>
  </si>
  <si>
    <t>Izpilde no darbu sākuma, ieskaitot kārtējo mēnesi</t>
  </si>
  <si>
    <t>Atlikums</t>
  </si>
  <si>
    <t>Kopā</t>
  </si>
  <si>
    <t>Summa</t>
  </si>
  <si>
    <t>%</t>
  </si>
  <si>
    <t>EUR</t>
  </si>
  <si>
    <t xml:space="preserve">Tiešās izmaksas kopā: </t>
  </si>
  <si>
    <t>DARBUS NODEVA:</t>
  </si>
  <si>
    <t>DARBUS PIEŅĒMA:</t>
  </si>
  <si>
    <t xml:space="preserve">________________________ </t>
  </si>
  <si>
    <t>Nodošanas / pieņemšanas akts nr.1</t>
  </si>
  <si>
    <t>Apmaksai:</t>
  </si>
  <si>
    <t>Daudzums</t>
  </si>
  <si>
    <t xml:space="preserve">SIA ''Specenergo'' </t>
  </si>
  <si>
    <t>Paraksts</t>
  </si>
  <si>
    <t>Apakšuzņēmējs: SIA "Specenergo"</t>
  </si>
  <si>
    <t>Reģ.nr.: 40003284586</t>
  </si>
  <si>
    <t>Juridiska adrese: Krustpils iela 18, Rīga, LV-1073</t>
  </si>
  <si>
    <t>Konts: LV67PARX0000472540010</t>
  </si>
  <si>
    <t>Datums</t>
  </si>
  <si>
    <t>Līgums Nr.: Līgums no 04.07.2025</t>
  </si>
  <si>
    <t>Objekts: “Pašvaldības tilta “Rudzaite” uz autoceļa “Dārznieklauks - Mežindrāni”, Salas pagastā, Jēkabpils novadā atjaunošana” (Id. Nr. JNP 2025/28)</t>
  </si>
  <si>
    <t>Pasūtītājs: Jēkabpils novada pašvaldība</t>
  </si>
  <si>
    <t>PVN reģ.nr.: LV90000024205</t>
  </si>
  <si>
    <t>Juridiska adrese: Brīvības 120, Jēkabpils, Jēkabpils novads, LV-5201</t>
  </si>
  <si>
    <t>1000</t>
  </si>
  <si>
    <t>1001</t>
  </si>
  <si>
    <t>1002</t>
  </si>
  <si>
    <t>1004</t>
  </si>
  <si>
    <t>1005</t>
  </si>
  <si>
    <t>1006</t>
  </si>
  <si>
    <t>1007</t>
  </si>
  <si>
    <t>1008</t>
  </si>
  <si>
    <t>1009</t>
  </si>
  <si>
    <t>1010</t>
  </si>
  <si>
    <t>1011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</si>
  <si>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</si>
  <si>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</si>
  <si>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</si>
  <si>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</si>
  <si>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</si>
  <si>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</si>
  <si>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</si>
  <si>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</si>
  <si>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</si>
  <si>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</si>
  <si>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</si>
  <si>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</si>
  <si>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</si>
  <si>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</si>
  <si>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</si>
  <si>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</si>
  <si>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</si>
  <si>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</si>
  <si>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</si>
  <si>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</si>
  <si>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</si>
  <si>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</si>
  <si>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</si>
  <si>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</si>
  <si>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</si>
  <si>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</si>
  <si>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</si>
  <si>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</si>
  <si>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4000</t>
  </si>
  <si>
    <t>4001</t>
  </si>
  <si>
    <t>5000</t>
  </si>
  <si>
    <t>5001</t>
  </si>
  <si>
    <t>5002</t>
  </si>
  <si>
    <t>5003</t>
  </si>
  <si>
    <t>5004</t>
  </si>
  <si>
    <t>6000</t>
  </si>
  <si>
    <t>6001</t>
  </si>
  <si>
    <t>6002</t>
  </si>
  <si>
    <t>6003</t>
  </si>
  <si>
    <t>6004</t>
  </si>
  <si>
    <t>6005</t>
  </si>
  <si>
    <t>6006</t>
  </si>
  <si>
    <t>7000</t>
  </si>
  <si>
    <t>7001</t>
  </si>
  <si>
    <t>7002</t>
  </si>
  <si>
    <t>7003</t>
  </si>
  <si>
    <t>7004</t>
  </si>
  <si>
    <t>7005</t>
  </si>
  <si>
    <t>7006</t>
  </si>
  <si>
    <t>7007</t>
  </si>
  <si>
    <t>8000</t>
  </si>
  <si>
    <t>8001</t>
  </si>
  <si>
    <t>8002</t>
  </si>
  <si>
    <t>8003</t>
  </si>
  <si>
    <t>8004</t>
  </si>
  <si>
    <t>8005</t>
  </si>
  <si>
    <t>8006</t>
  </si>
  <si>
    <t>8007</t>
  </si>
  <si>
    <t>9000</t>
  </si>
  <si>
    <t>9001</t>
  </si>
  <si>
    <t>9002</t>
  </si>
  <si>
    <t>9003</t>
  </si>
  <si>
    <t>9004</t>
  </si>
  <si>
    <t>9005</t>
  </si>
  <si>
    <t>SAGATAVOŠANAS DARBI</t>
  </si>
  <si>
    <t>Mobilizācija</t>
  </si>
  <si>
    <t>Satiksmes organizēšana tilta būvdarbu laikā</t>
  </si>
  <si>
    <t xml:space="preserve">Mērniecības darbi </t>
  </si>
  <si>
    <t>Esošo konstrukciju demontāža (seguma demontāža uz brauktuves, ieskaitot hidroizolāciju un noteces trijstūri)</t>
  </si>
  <si>
    <t>Esošo konstrukciju demontāža (ceļa zīmes)</t>
  </si>
  <si>
    <t>Esošo konstrukciju demontāža (bojāto betona virsmu atkalšana)</t>
  </si>
  <si>
    <t>Esošo konstrukciju demotāža (gala sienas)</t>
  </si>
  <si>
    <t>Esošo konstrukciju demontāža(betona bloki)</t>
  </si>
  <si>
    <t>Esošo konstrukciju demontāža (barjeras)</t>
  </si>
  <si>
    <t>Teritorijas attīrīšana būvdarbu zonā (t.sk. aizauguma tīrīšana, grunts izlīdzināšana)</t>
  </si>
  <si>
    <t>ZEMES DARBI</t>
  </si>
  <si>
    <t>Sausas būvbedres nodrošināšana</t>
  </si>
  <si>
    <t>Rakšanas darbi būvbedrē virs ūdens līmeņa</t>
  </si>
  <si>
    <t>Rakšanas darbi būvbedrē zem ūdens līmeņa</t>
  </si>
  <si>
    <t>Salturīgā kārta (zem pārejas plātnēm)</t>
  </si>
  <si>
    <t>Salturīgā kārta (min.40cm pieejās)</t>
  </si>
  <si>
    <t>Nesaistītu minerālmateriālu pamats (šķembas 0/45  zem konusu zoba, konusu nostiprinājumiem, zem pārejas plātnēm)</t>
  </si>
  <si>
    <t>Nesaistītu minerālmateriālu pamats (nesošās kārtas būvniecība pieejās 20 cm biezumā)</t>
  </si>
  <si>
    <t>Nesaistītu minerālmateriālu maisījums 0/32s</t>
  </si>
  <si>
    <t>Nogāžu nostiprinājums (ar augu zemi un šķembu maisījumu</t>
  </si>
  <si>
    <t>BETONA DARBI</t>
  </si>
  <si>
    <t>Stiegrojums (laiduma konstrukcijai)</t>
  </si>
  <si>
    <t>Stiegrojums (konusu zobiem)</t>
  </si>
  <si>
    <t>Stiegrojums (pārejas plātnēm)</t>
  </si>
  <si>
    <t>Stiegrojums(starpbalstu apbetonējumam)</t>
  </si>
  <si>
    <t>Stiegru enkurošana betona konstrukcijā (d=10 mm)</t>
  </si>
  <si>
    <t>Stiegru enkurošana betona konstrukcijā (d=12 mm)</t>
  </si>
  <si>
    <t>Betonēšana (C40/50 brauktuves plātne)</t>
  </si>
  <si>
    <t>Betonēšana(C30/37 pārejas plātnes)</t>
  </si>
  <si>
    <t>Betonēšana (C30/37 konusu nostiprinājumi)</t>
  </si>
  <si>
    <t>Betonēšana(C40/50 starpbalstu apbetonēšanai)</t>
  </si>
  <si>
    <t>Betona virsmas apstrāde ar smilšu strūklu (laiduma konstrukcijai pirms remonta)</t>
  </si>
  <si>
    <t>Betona virsmas apstrāde ar smilšu strūklu (balstiem pirms remonta)</t>
  </si>
  <si>
    <t>Betona virsmas apstrāde ar smilšu strūklu (laiduma konstrukcijas plātnei pēc betonēšanas)</t>
  </si>
  <si>
    <t>Betona virsmas apstrāde ar smilšu strūklu (starpbalstiem pēc remonta)</t>
  </si>
  <si>
    <t>Betona virsmas apstrāde ar smilšu strūklu (pārejas plātnēm pēc betonēšanas)</t>
  </si>
  <si>
    <t>Aizsargpārklājums betona konstrukcijām</t>
  </si>
  <si>
    <t>Ar grunti saskarošo betona virsmu izolācija ar  bitumena mastiku divās kārtās</t>
  </si>
  <si>
    <t>TĒRAUDA DARBI</t>
  </si>
  <si>
    <t>Tērauda elementi (margām)</t>
  </si>
  <si>
    <t>VEIDŅI UN TURAS</t>
  </si>
  <si>
    <t>Veidņi (laiduma konstrukcijai)</t>
  </si>
  <si>
    <t>Veidņi (pārejas plātņu betonēšanai)</t>
  </si>
  <si>
    <t>Veidņi(starpbalstu apbetonējumam)</t>
  </si>
  <si>
    <t>Veidņi (konusu zobu betonēšanai)</t>
  </si>
  <si>
    <t>HIDROIZOLĀCIJA</t>
  </si>
  <si>
    <t>Gruntējums</t>
  </si>
  <si>
    <t>Līmētā hidroizolācija (h=5mm)</t>
  </si>
  <si>
    <t>Mastikas asfalts (12mm)</t>
  </si>
  <si>
    <t>Gumijas loksne (5 mm)</t>
  </si>
  <si>
    <t>Geokompozīts (hidroizolācijas aizsardzībai pret mehāniskajiem bojājumiem)</t>
  </si>
  <si>
    <t>Ģeotekstils(zem konusu nostiprinājuma)</t>
  </si>
  <si>
    <t>SEGAS KONSTRUKCIJA</t>
  </si>
  <si>
    <t>Asfaltbetons (dilumkārta AC11 surf 4 cm biezumā uz tilta)</t>
  </si>
  <si>
    <t>Asfaltbetons( saistes kārta AC11 bin 4cm biezumā uz tilta)</t>
  </si>
  <si>
    <t>Asfaltbetons (dilumkārta AC11 surf 4 cm biezumā pieejās)</t>
  </si>
  <si>
    <t>Asfaltbetons( saistes kārta AC11 bin 4cm biezumā pieejās)</t>
  </si>
  <si>
    <t>Šuve asfaltā, (20x40 mm)</t>
  </si>
  <si>
    <t>Šuve asfaltā, (20x80 mm)</t>
  </si>
  <si>
    <t>Hermētiskas šuves (poliuretāna mastikas šuve)</t>
  </si>
  <si>
    <t>CEĻA APRĪKOJUMS</t>
  </si>
  <si>
    <t>Ceļa zīmes un  apzīmējumi (Nr.906, 907)</t>
  </si>
  <si>
    <t>Ceļa zīmes un apzīmējumi (Nr.708)</t>
  </si>
  <si>
    <t>Ceļa zīmes (Ceļa zīmju balstu (metāla) uzstādīšana)</t>
  </si>
  <si>
    <t>Betona drošibas barjeras(H2,W2)</t>
  </si>
  <si>
    <t xml:space="preserve">Tērauda drošibas barjeras tilta pieejās </t>
  </si>
  <si>
    <t>Enkurbarjera</t>
  </si>
  <si>
    <t>Koka margas(t.sk.poliuretāna mastika)</t>
  </si>
  <si>
    <t>CITI DARBI</t>
  </si>
  <si>
    <t>Betonā stiprināti laukakmeņi</t>
  </si>
  <si>
    <t>Remonts ar torkretēšanu</t>
  </si>
  <si>
    <t>Remontjava R4 (zem barjerām un zem gumijas loksnes)</t>
  </si>
  <si>
    <t>Akmens krāvums</t>
  </si>
  <si>
    <t>Būves izpildmērījuma plāna izstrāde</t>
  </si>
  <si>
    <t>KS</t>
  </si>
  <si>
    <t>m2</t>
  </si>
  <si>
    <t>gab</t>
  </si>
  <si>
    <t>m</t>
  </si>
  <si>
    <t>t</t>
  </si>
  <si>
    <t>kg</t>
  </si>
  <si>
    <t>Vienības cena</t>
  </si>
  <si>
    <t>Avansa atmaksa 20%</t>
  </si>
  <si>
    <t>SIA ''IV 2''  būvuzraugs</t>
  </si>
  <si>
    <t>Izpilde atskaites periodā mēnesī - jūlijs 2025</t>
  </si>
  <si>
    <t>Jēkabpils novada pašvaldība  pārstāvis</t>
  </si>
  <si>
    <t>Par izpildīto darbu pieņemšanu no 22. jūlija līdz 31. jūlijam 2025. gadā</t>
  </si>
  <si>
    <t>Ieturējums 5%, saskaņa ar līgumu</t>
  </si>
  <si>
    <t>Nodošanas / pieņemšanas akts nr.2</t>
  </si>
  <si>
    <t>Par izpildīto darbu pieņemšanu no 1. augusta līdz 31. augustam 2025. gadā</t>
  </si>
  <si>
    <t>Izpilde atskaites periodā mēnesī no 1.augusta līdz 31.augustam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</si>
</sst>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0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43" fontId="7" fillId="0" borderId="0" applyFont="0" applyFill="0" applyBorder="0" applyAlignment="0" applyProtection="0"/>
  </cellStyleXfs>
  <cellXfs count="138">
    <xf numFmtId="0" fontId="0" fillId="0" borderId="0" xfId="0"/>
    <xf numFmtId="4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4" applyFont="1" applyAlignment="1">
      <alignment horizontal="right"/>
    </xf>
    <xf numFmtId="0" fontId="9" fillId="0" borderId="0" xfId="0" applyFont="1"/>
    <xf numFmtId="0" fontId="5" fillId="0" borderId="0" xfId="0" applyFont="1" applyAlignment="1">
      <alignment horizontal="left" vertical="center"/>
    </xf>
    <xf numFmtId="0" fontId="6" fillId="0" borderId="0" xfId="4" applyFont="1"/>
    <xf numFmtId="0" fontId="6" fillId="0" borderId="0" xfId="4" applyFont="1" applyAlignment="1">
      <alignment horizontal="left" vertical="center"/>
    </xf>
    <xf numFmtId="0" fontId="5" fillId="0" borderId="0" xfId="4" applyFont="1" applyAlignment="1">
      <alignment vertical="top"/>
    </xf>
    <xf numFmtId="0" fontId="6" fillId="0" borderId="0" xfId="4" applyFont="1" applyAlignment="1">
      <alignment horizontal="right"/>
    </xf>
    <xf numFmtId="0" fontId="5" fillId="0" borderId="0" xfId="4" applyFont="1" applyAlignment="1">
      <alignment horizontal="lef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0" xfId="0" applyNumberFormat="1" applyFont="1"/>
    <xf numFmtId="49" fontId="6" fillId="0" borderId="0" xfId="4" applyNumberFormat="1" applyFont="1" applyAlignment="1">
      <alignment vertical="center"/>
    </xf>
    <xf numFmtId="1" fontId="5" fillId="0" borderId="0" xfId="4" applyNumberFormat="1" applyFont="1" applyAlignment="1">
      <alignment horizontal="left"/>
    </xf>
    <xf numFmtId="0" fontId="12" fillId="0" borderId="0" xfId="4" applyFont="1" applyAlignment="1">
      <alignment horizontal="left"/>
    </xf>
    <xf numFmtId="0" fontId="6" fillId="0" borderId="0" xfId="4" applyFont="1" applyAlignment="1">
      <alignment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 shrinkToFi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 wrapText="1"/>
    </xf>
    <xf numFmtId="9" fontId="6" fillId="0" borderId="10" xfId="3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9" fontId="6" fillId="0" borderId="3" xfId="3" applyFont="1" applyFill="1" applyBorder="1" applyAlignment="1">
      <alignment horizontal="center" vertical="center"/>
    </xf>
    <xf numFmtId="9" fontId="6" fillId="0" borderId="10" xfId="3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 wrapText="1"/>
    </xf>
    <xf numFmtId="9" fontId="6" fillId="2" borderId="10" xfId="3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9" fontId="6" fillId="2" borderId="3" xfId="3" applyFont="1" applyFill="1" applyBorder="1" applyAlignment="1">
      <alignment horizontal="center" vertical="center"/>
    </xf>
    <xf numFmtId="9" fontId="6" fillId="2" borderId="10" xfId="3" applyFont="1" applyFill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9" fontId="6" fillId="0" borderId="15" xfId="3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9" fontId="6" fillId="0" borderId="1" xfId="3" applyFont="1" applyFill="1" applyBorder="1" applyAlignment="1">
      <alignment horizontal="center" vertical="center"/>
    </xf>
    <xf numFmtId="9" fontId="6" fillId="0" borderId="15" xfId="3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horizontal="center" vertical="top"/>
    </xf>
    <xf numFmtId="0" fontId="6" fillId="0" borderId="0" xfId="4" applyFont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0" fontId="6" fillId="0" borderId="0" xfId="5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6" fillId="0" borderId="0" xfId="5" applyFont="1" applyAlignment="1">
      <alignment horizontal="left" vertical="center"/>
    </xf>
    <xf numFmtId="0" fontId="5" fillId="0" borderId="3" xfId="0" applyFont="1" applyBorder="1" applyAlignment="1">
      <alignment horizontal="center" vertical="top" wrapText="1" shrinkToFit="1"/>
    </xf>
    <xf numFmtId="49" fontId="6" fillId="0" borderId="9" xfId="0" applyNumberFormat="1" applyFont="1" applyBorder="1" applyAlignment="1">
      <alignment horizontal="center" vertical="center" wrapText="1" shrinkToFit="1"/>
    </xf>
    <xf numFmtId="4" fontId="6" fillId="0" borderId="6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wrapText="1"/>
    </xf>
    <xf numFmtId="0" fontId="5" fillId="2" borderId="22" xfId="0" applyFont="1" applyFill="1" applyBorder="1" applyAlignment="1">
      <alignment horizontal="center" wrapText="1"/>
    </xf>
    <xf numFmtId="49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43" fontId="6" fillId="0" borderId="3" xfId="6" applyFont="1" applyFill="1" applyBorder="1" applyAlignment="1">
      <alignment horizontal="center" vertical="center" wrapText="1"/>
    </xf>
    <xf numFmtId="43" fontId="6" fillId="0" borderId="22" xfId="6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5" fillId="2" borderId="4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wrapText="1"/>
    </xf>
    <xf numFmtId="43" fontId="6" fillId="3" borderId="3" xfId="6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9" fontId="6" fillId="0" borderId="6" xfId="3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43" fontId="6" fillId="0" borderId="1" xfId="6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9" fontId="6" fillId="0" borderId="3" xfId="3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4" fontId="6" fillId="0" borderId="3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" fontId="6" fillId="0" borderId="12" xfId="0" applyNumberFormat="1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right" vertical="top" wrapText="1"/>
    </xf>
    <xf numFmtId="9" fontId="5" fillId="0" borderId="12" xfId="3" applyFont="1" applyFill="1" applyBorder="1" applyAlignment="1">
      <alignment horizontal="center" vertical="center" wrapText="1"/>
    </xf>
    <xf numFmtId="9" fontId="5" fillId="0" borderId="13" xfId="3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0" fontId="6" fillId="0" borderId="0" xfId="4" applyFont="1" applyAlignment="1">
      <alignment horizontal="center"/>
    </xf>
    <xf numFmtId="0" fontId="10" fillId="0" borderId="0" xfId="4" applyFont="1" applyAlignment="1">
      <alignment horizontal="center"/>
    </xf>
    <xf numFmtId="0" fontId="11" fillId="0" borderId="0" xfId="4" applyFont="1" applyAlignment="1">
      <alignment horizontal="center"/>
    </xf>
    <xf numFmtId="1" fontId="6" fillId="0" borderId="19" xfId="0" applyNumberFormat="1" applyFont="1" applyBorder="1" applyAlignment="1">
      <alignment horizontal="center" vertical="center" wrapText="1"/>
    </xf>
    <xf numFmtId="1" fontId="6" fillId="0" borderId="20" xfId="0" applyNumberFormat="1" applyFont="1" applyBorder="1" applyAlignment="1">
      <alignment horizontal="center" vertical="center" wrapText="1"/>
    </xf>
    <xf numFmtId="1" fontId="6" fillId="0" borderId="21" xfId="0" applyNumberFormat="1" applyFont="1" applyBorder="1" applyAlignment="1">
      <alignment horizontal="center" vertical="center" wrapText="1"/>
    </xf>
    <xf numFmtId="1" fontId="6" fillId="0" borderId="16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1" fontId="6" fillId="0" borderId="18" xfId="0" applyNumberFormat="1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7">
    <cellStyle name="Normal 2" xfId="1" xr:uid="{D35440E1-14C0-4681-B64D-E45A5AC04E98}"/>
    <cellStyle name="Normal_1_V39 2.600 - 6.440 km" xfId="2" xr:uid="{1C42A765-82B2-4CDD-9DC1-9C74F99C9B1C}"/>
    <cellStyle name="Normal_t_sablons5" xfId="4" xr:uid="{F0F14180-EF59-4150-8389-60DA4268175B}"/>
    <cellStyle name="Style 1" xfId="5" xr:uid="{378E41C4-8432-44CF-B629-5490123B8104}"/>
    <cellStyle name="Обычный" xfId="0" builtinId="0"/>
    <cellStyle name="Процентный" xfId="3" builtinId="5"/>
    <cellStyle name="Финансовый" xfId="6" builtinId="3"/>
  </cellStyles>
  <dxfs count="1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566D1-298D-4A11-9FDD-7C0385C1AA84}">
  <dimension ref="A1:Q113"/>
  <sheetViews>
    <sheetView topLeftCell="A4" zoomScale="85" zoomScaleNormal="85" workbookViewId="0">
      <selection activeCell="L103" sqref="L103"/>
    </sheetView>
  </sheetViews>
  <sheetFormatPr defaultRowHeight="15" x14ac:dyDescent="0.25"/>
  <cols>
    <col min="1" max="1" width="20.140625" style="5" customWidth="1"/>
    <col min="2" max="2" width="43" style="5" bestFit="1" customWidth="1"/>
    <col min="3" max="3" width="10.5703125" style="5" customWidth="1"/>
    <col min="4" max="4" width="10.28515625" style="5" customWidth="1"/>
    <col min="5" max="5" width="10.140625" style="5" bestFit="1" customWidth="1"/>
    <col min="6" max="6" width="12.42578125" style="5" customWidth="1"/>
    <col min="7" max="7" width="27.85546875" style="5" bestFit="1" customWidth="1"/>
    <col min="8" max="8" width="14" style="5" customWidth="1"/>
    <col min="9" max="9" width="27.85546875" style="5" bestFit="1" customWidth="1"/>
    <col min="10" max="10" width="11.28515625" style="5" bestFit="1" customWidth="1"/>
    <col min="11" max="11" width="9.140625" style="5"/>
    <col min="12" max="12" width="27.85546875" style="5" bestFit="1" customWidth="1"/>
    <col min="13" max="13" width="11.85546875" style="5" customWidth="1"/>
    <col min="14" max="14" width="12.28515625" style="5" customWidth="1"/>
    <col min="15" max="15" width="27.85546875" style="5" bestFit="1" customWidth="1"/>
    <col min="16" max="16" width="14.140625" style="5" bestFit="1" customWidth="1"/>
    <col min="17" max="251" width="9.140625" style="5"/>
    <col min="252" max="252" width="43.28515625" style="5" bestFit="1" customWidth="1"/>
    <col min="253" max="258" width="9.140625" style="5"/>
    <col min="259" max="259" width="12.42578125" style="5" customWidth="1"/>
    <col min="260" max="260" width="18.5703125" style="5" customWidth="1"/>
    <col min="261" max="261" width="20.140625" style="5" customWidth="1"/>
    <col min="262" max="264" width="9.140625" style="5"/>
    <col min="265" max="265" width="9.7109375" style="5" customWidth="1"/>
    <col min="266" max="266" width="11.28515625" style="5" bestFit="1" customWidth="1"/>
    <col min="267" max="267" width="9.140625" style="5"/>
    <col min="268" max="268" width="12.5703125" style="5" customWidth="1"/>
    <col min="269" max="269" width="11.85546875" style="5" customWidth="1"/>
    <col min="270" max="270" width="12.28515625" style="5" customWidth="1"/>
    <col min="271" max="271" width="9.140625" style="5"/>
    <col min="272" max="272" width="10.140625" style="5" bestFit="1" customWidth="1"/>
    <col min="273" max="507" width="9.140625" style="5"/>
    <col min="508" max="508" width="43.28515625" style="5" bestFit="1" customWidth="1"/>
    <col min="509" max="514" width="9.140625" style="5"/>
    <col min="515" max="515" width="12.42578125" style="5" customWidth="1"/>
    <col min="516" max="516" width="18.5703125" style="5" customWidth="1"/>
    <col min="517" max="517" width="20.140625" style="5" customWidth="1"/>
    <col min="518" max="520" width="9.140625" style="5"/>
    <col min="521" max="521" width="9.7109375" style="5" customWidth="1"/>
    <col min="522" max="522" width="11.28515625" style="5" bestFit="1" customWidth="1"/>
    <col min="523" max="523" width="9.140625" style="5"/>
    <col min="524" max="524" width="12.5703125" style="5" customWidth="1"/>
    <col min="525" max="525" width="11.85546875" style="5" customWidth="1"/>
    <col min="526" max="526" width="12.28515625" style="5" customWidth="1"/>
    <col min="527" max="527" width="9.140625" style="5"/>
    <col min="528" max="528" width="10.140625" style="5" bestFit="1" customWidth="1"/>
    <col min="529" max="763" width="9.140625" style="5"/>
    <col min="764" max="764" width="43.28515625" style="5" bestFit="1" customWidth="1"/>
    <col min="765" max="770" width="9.140625" style="5"/>
    <col min="771" max="771" width="12.42578125" style="5" customWidth="1"/>
    <col min="772" max="772" width="18.5703125" style="5" customWidth="1"/>
    <col min="773" max="773" width="20.140625" style="5" customWidth="1"/>
    <col min="774" max="776" width="9.140625" style="5"/>
    <col min="777" max="777" width="9.7109375" style="5" customWidth="1"/>
    <col min="778" max="778" width="11.28515625" style="5" bestFit="1" customWidth="1"/>
    <col min="779" max="779" width="9.140625" style="5"/>
    <col min="780" max="780" width="12.5703125" style="5" customWidth="1"/>
    <col min="781" max="781" width="11.85546875" style="5" customWidth="1"/>
    <col min="782" max="782" width="12.28515625" style="5" customWidth="1"/>
    <col min="783" max="783" width="9.140625" style="5"/>
    <col min="784" max="784" width="10.140625" style="5" bestFit="1" customWidth="1"/>
    <col min="785" max="1019" width="9.140625" style="5"/>
    <col min="1020" max="1020" width="43.28515625" style="5" bestFit="1" customWidth="1"/>
    <col min="1021" max="1026" width="9.140625" style="5"/>
    <col min="1027" max="1027" width="12.42578125" style="5" customWidth="1"/>
    <col min="1028" max="1028" width="18.5703125" style="5" customWidth="1"/>
    <col min="1029" max="1029" width="20.140625" style="5" customWidth="1"/>
    <col min="1030" max="1032" width="9.140625" style="5"/>
    <col min="1033" max="1033" width="9.7109375" style="5" customWidth="1"/>
    <col min="1034" max="1034" width="11.28515625" style="5" bestFit="1" customWidth="1"/>
    <col min="1035" max="1035" width="9.140625" style="5"/>
    <col min="1036" max="1036" width="12.5703125" style="5" customWidth="1"/>
    <col min="1037" max="1037" width="11.85546875" style="5" customWidth="1"/>
    <col min="1038" max="1038" width="12.28515625" style="5" customWidth="1"/>
    <col min="1039" max="1039" width="9.140625" style="5"/>
    <col min="1040" max="1040" width="10.140625" style="5" bestFit="1" customWidth="1"/>
    <col min="1041" max="1275" width="9.140625" style="5"/>
    <col min="1276" max="1276" width="43.28515625" style="5" bestFit="1" customWidth="1"/>
    <col min="1277" max="1282" width="9.140625" style="5"/>
    <col min="1283" max="1283" width="12.42578125" style="5" customWidth="1"/>
    <col min="1284" max="1284" width="18.5703125" style="5" customWidth="1"/>
    <col min="1285" max="1285" width="20.140625" style="5" customWidth="1"/>
    <col min="1286" max="1288" width="9.140625" style="5"/>
    <col min="1289" max="1289" width="9.7109375" style="5" customWidth="1"/>
    <col min="1290" max="1290" width="11.28515625" style="5" bestFit="1" customWidth="1"/>
    <col min="1291" max="1291" width="9.140625" style="5"/>
    <col min="1292" max="1292" width="12.5703125" style="5" customWidth="1"/>
    <col min="1293" max="1293" width="11.85546875" style="5" customWidth="1"/>
    <col min="1294" max="1294" width="12.28515625" style="5" customWidth="1"/>
    <col min="1295" max="1295" width="9.140625" style="5"/>
    <col min="1296" max="1296" width="10.140625" style="5" bestFit="1" customWidth="1"/>
    <col min="1297" max="1531" width="9.140625" style="5"/>
    <col min="1532" max="1532" width="43.28515625" style="5" bestFit="1" customWidth="1"/>
    <col min="1533" max="1538" width="9.140625" style="5"/>
    <col min="1539" max="1539" width="12.42578125" style="5" customWidth="1"/>
    <col min="1540" max="1540" width="18.5703125" style="5" customWidth="1"/>
    <col min="1541" max="1541" width="20.140625" style="5" customWidth="1"/>
    <col min="1542" max="1544" width="9.140625" style="5"/>
    <col min="1545" max="1545" width="9.7109375" style="5" customWidth="1"/>
    <col min="1546" max="1546" width="11.28515625" style="5" bestFit="1" customWidth="1"/>
    <col min="1547" max="1547" width="9.140625" style="5"/>
    <col min="1548" max="1548" width="12.5703125" style="5" customWidth="1"/>
    <col min="1549" max="1549" width="11.85546875" style="5" customWidth="1"/>
    <col min="1550" max="1550" width="12.28515625" style="5" customWidth="1"/>
    <col min="1551" max="1551" width="9.140625" style="5"/>
    <col min="1552" max="1552" width="10.140625" style="5" bestFit="1" customWidth="1"/>
    <col min="1553" max="1787" width="9.140625" style="5"/>
    <col min="1788" max="1788" width="43.28515625" style="5" bestFit="1" customWidth="1"/>
    <col min="1789" max="1794" width="9.140625" style="5"/>
    <col min="1795" max="1795" width="12.42578125" style="5" customWidth="1"/>
    <col min="1796" max="1796" width="18.5703125" style="5" customWidth="1"/>
    <col min="1797" max="1797" width="20.140625" style="5" customWidth="1"/>
    <col min="1798" max="1800" width="9.140625" style="5"/>
    <col min="1801" max="1801" width="9.7109375" style="5" customWidth="1"/>
    <col min="1802" max="1802" width="11.28515625" style="5" bestFit="1" customWidth="1"/>
    <col min="1803" max="1803" width="9.140625" style="5"/>
    <col min="1804" max="1804" width="12.5703125" style="5" customWidth="1"/>
    <col min="1805" max="1805" width="11.85546875" style="5" customWidth="1"/>
    <col min="1806" max="1806" width="12.28515625" style="5" customWidth="1"/>
    <col min="1807" max="1807" width="9.140625" style="5"/>
    <col min="1808" max="1808" width="10.140625" style="5" bestFit="1" customWidth="1"/>
    <col min="1809" max="2043" width="9.140625" style="5"/>
    <col min="2044" max="2044" width="43.28515625" style="5" bestFit="1" customWidth="1"/>
    <col min="2045" max="2050" width="9.140625" style="5"/>
    <col min="2051" max="2051" width="12.42578125" style="5" customWidth="1"/>
    <col min="2052" max="2052" width="18.5703125" style="5" customWidth="1"/>
    <col min="2053" max="2053" width="20.140625" style="5" customWidth="1"/>
    <col min="2054" max="2056" width="9.140625" style="5"/>
    <col min="2057" max="2057" width="9.7109375" style="5" customWidth="1"/>
    <col min="2058" max="2058" width="11.28515625" style="5" bestFit="1" customWidth="1"/>
    <col min="2059" max="2059" width="9.140625" style="5"/>
    <col min="2060" max="2060" width="12.5703125" style="5" customWidth="1"/>
    <col min="2061" max="2061" width="11.85546875" style="5" customWidth="1"/>
    <col min="2062" max="2062" width="12.28515625" style="5" customWidth="1"/>
    <col min="2063" max="2063" width="9.140625" style="5"/>
    <col min="2064" max="2064" width="10.140625" style="5" bestFit="1" customWidth="1"/>
    <col min="2065" max="2299" width="9.140625" style="5"/>
    <col min="2300" max="2300" width="43.28515625" style="5" bestFit="1" customWidth="1"/>
    <col min="2301" max="2306" width="9.140625" style="5"/>
    <col min="2307" max="2307" width="12.42578125" style="5" customWidth="1"/>
    <col min="2308" max="2308" width="18.5703125" style="5" customWidth="1"/>
    <col min="2309" max="2309" width="20.140625" style="5" customWidth="1"/>
    <col min="2310" max="2312" width="9.140625" style="5"/>
    <col min="2313" max="2313" width="9.7109375" style="5" customWidth="1"/>
    <col min="2314" max="2314" width="11.28515625" style="5" bestFit="1" customWidth="1"/>
    <col min="2315" max="2315" width="9.140625" style="5"/>
    <col min="2316" max="2316" width="12.5703125" style="5" customWidth="1"/>
    <col min="2317" max="2317" width="11.85546875" style="5" customWidth="1"/>
    <col min="2318" max="2318" width="12.28515625" style="5" customWidth="1"/>
    <col min="2319" max="2319" width="9.140625" style="5"/>
    <col min="2320" max="2320" width="10.140625" style="5" bestFit="1" customWidth="1"/>
    <col min="2321" max="2555" width="9.140625" style="5"/>
    <col min="2556" max="2556" width="43.28515625" style="5" bestFit="1" customWidth="1"/>
    <col min="2557" max="2562" width="9.140625" style="5"/>
    <col min="2563" max="2563" width="12.42578125" style="5" customWidth="1"/>
    <col min="2564" max="2564" width="18.5703125" style="5" customWidth="1"/>
    <col min="2565" max="2565" width="20.140625" style="5" customWidth="1"/>
    <col min="2566" max="2568" width="9.140625" style="5"/>
    <col min="2569" max="2569" width="9.7109375" style="5" customWidth="1"/>
    <col min="2570" max="2570" width="11.28515625" style="5" bestFit="1" customWidth="1"/>
    <col min="2571" max="2571" width="9.140625" style="5"/>
    <col min="2572" max="2572" width="12.5703125" style="5" customWidth="1"/>
    <col min="2573" max="2573" width="11.85546875" style="5" customWidth="1"/>
    <col min="2574" max="2574" width="12.28515625" style="5" customWidth="1"/>
    <col min="2575" max="2575" width="9.140625" style="5"/>
    <col min="2576" max="2576" width="10.140625" style="5" bestFit="1" customWidth="1"/>
    <col min="2577" max="2811" width="9.140625" style="5"/>
    <col min="2812" max="2812" width="43.28515625" style="5" bestFit="1" customWidth="1"/>
    <col min="2813" max="2818" width="9.140625" style="5"/>
    <col min="2819" max="2819" width="12.42578125" style="5" customWidth="1"/>
    <col min="2820" max="2820" width="18.5703125" style="5" customWidth="1"/>
    <col min="2821" max="2821" width="20.140625" style="5" customWidth="1"/>
    <col min="2822" max="2824" width="9.140625" style="5"/>
    <col min="2825" max="2825" width="9.7109375" style="5" customWidth="1"/>
    <col min="2826" max="2826" width="11.28515625" style="5" bestFit="1" customWidth="1"/>
    <col min="2827" max="2827" width="9.140625" style="5"/>
    <col min="2828" max="2828" width="12.5703125" style="5" customWidth="1"/>
    <col min="2829" max="2829" width="11.85546875" style="5" customWidth="1"/>
    <col min="2830" max="2830" width="12.28515625" style="5" customWidth="1"/>
    <col min="2831" max="2831" width="9.140625" style="5"/>
    <col min="2832" max="2832" width="10.140625" style="5" bestFit="1" customWidth="1"/>
    <col min="2833" max="3067" width="9.140625" style="5"/>
    <col min="3068" max="3068" width="43.28515625" style="5" bestFit="1" customWidth="1"/>
    <col min="3069" max="3074" width="9.140625" style="5"/>
    <col min="3075" max="3075" width="12.42578125" style="5" customWidth="1"/>
    <col min="3076" max="3076" width="18.5703125" style="5" customWidth="1"/>
    <col min="3077" max="3077" width="20.140625" style="5" customWidth="1"/>
    <col min="3078" max="3080" width="9.140625" style="5"/>
    <col min="3081" max="3081" width="9.7109375" style="5" customWidth="1"/>
    <col min="3082" max="3082" width="11.28515625" style="5" bestFit="1" customWidth="1"/>
    <col min="3083" max="3083" width="9.140625" style="5"/>
    <col min="3084" max="3084" width="12.5703125" style="5" customWidth="1"/>
    <col min="3085" max="3085" width="11.85546875" style="5" customWidth="1"/>
    <col min="3086" max="3086" width="12.28515625" style="5" customWidth="1"/>
    <col min="3087" max="3087" width="9.140625" style="5"/>
    <col min="3088" max="3088" width="10.140625" style="5" bestFit="1" customWidth="1"/>
    <col min="3089" max="3323" width="9.140625" style="5"/>
    <col min="3324" max="3324" width="43.28515625" style="5" bestFit="1" customWidth="1"/>
    <col min="3325" max="3330" width="9.140625" style="5"/>
    <col min="3331" max="3331" width="12.42578125" style="5" customWidth="1"/>
    <col min="3332" max="3332" width="18.5703125" style="5" customWidth="1"/>
    <col min="3333" max="3333" width="20.140625" style="5" customWidth="1"/>
    <col min="3334" max="3336" width="9.140625" style="5"/>
    <col min="3337" max="3337" width="9.7109375" style="5" customWidth="1"/>
    <col min="3338" max="3338" width="11.28515625" style="5" bestFit="1" customWidth="1"/>
    <col min="3339" max="3339" width="9.140625" style="5"/>
    <col min="3340" max="3340" width="12.5703125" style="5" customWidth="1"/>
    <col min="3341" max="3341" width="11.85546875" style="5" customWidth="1"/>
    <col min="3342" max="3342" width="12.28515625" style="5" customWidth="1"/>
    <col min="3343" max="3343" width="9.140625" style="5"/>
    <col min="3344" max="3344" width="10.140625" style="5" bestFit="1" customWidth="1"/>
    <col min="3345" max="3579" width="9.140625" style="5"/>
    <col min="3580" max="3580" width="43.28515625" style="5" bestFit="1" customWidth="1"/>
    <col min="3581" max="3586" width="9.140625" style="5"/>
    <col min="3587" max="3587" width="12.42578125" style="5" customWidth="1"/>
    <col min="3588" max="3588" width="18.5703125" style="5" customWidth="1"/>
    <col min="3589" max="3589" width="20.140625" style="5" customWidth="1"/>
    <col min="3590" max="3592" width="9.140625" style="5"/>
    <col min="3593" max="3593" width="9.7109375" style="5" customWidth="1"/>
    <col min="3594" max="3594" width="11.28515625" style="5" bestFit="1" customWidth="1"/>
    <col min="3595" max="3595" width="9.140625" style="5"/>
    <col min="3596" max="3596" width="12.5703125" style="5" customWidth="1"/>
    <col min="3597" max="3597" width="11.85546875" style="5" customWidth="1"/>
    <col min="3598" max="3598" width="12.28515625" style="5" customWidth="1"/>
    <col min="3599" max="3599" width="9.140625" style="5"/>
    <col min="3600" max="3600" width="10.140625" style="5" bestFit="1" customWidth="1"/>
    <col min="3601" max="3835" width="9.140625" style="5"/>
    <col min="3836" max="3836" width="43.28515625" style="5" bestFit="1" customWidth="1"/>
    <col min="3837" max="3842" width="9.140625" style="5"/>
    <col min="3843" max="3843" width="12.42578125" style="5" customWidth="1"/>
    <col min="3844" max="3844" width="18.5703125" style="5" customWidth="1"/>
    <col min="3845" max="3845" width="20.140625" style="5" customWidth="1"/>
    <col min="3846" max="3848" width="9.140625" style="5"/>
    <col min="3849" max="3849" width="9.7109375" style="5" customWidth="1"/>
    <col min="3850" max="3850" width="11.28515625" style="5" bestFit="1" customWidth="1"/>
    <col min="3851" max="3851" width="9.140625" style="5"/>
    <col min="3852" max="3852" width="12.5703125" style="5" customWidth="1"/>
    <col min="3853" max="3853" width="11.85546875" style="5" customWidth="1"/>
    <col min="3854" max="3854" width="12.28515625" style="5" customWidth="1"/>
    <col min="3855" max="3855" width="9.140625" style="5"/>
    <col min="3856" max="3856" width="10.140625" style="5" bestFit="1" customWidth="1"/>
    <col min="3857" max="4091" width="9.140625" style="5"/>
    <col min="4092" max="4092" width="43.28515625" style="5" bestFit="1" customWidth="1"/>
    <col min="4093" max="4098" width="9.140625" style="5"/>
    <col min="4099" max="4099" width="12.42578125" style="5" customWidth="1"/>
    <col min="4100" max="4100" width="18.5703125" style="5" customWidth="1"/>
    <col min="4101" max="4101" width="20.140625" style="5" customWidth="1"/>
    <col min="4102" max="4104" width="9.140625" style="5"/>
    <col min="4105" max="4105" width="9.7109375" style="5" customWidth="1"/>
    <col min="4106" max="4106" width="11.28515625" style="5" bestFit="1" customWidth="1"/>
    <col min="4107" max="4107" width="9.140625" style="5"/>
    <col min="4108" max="4108" width="12.5703125" style="5" customWidth="1"/>
    <col min="4109" max="4109" width="11.85546875" style="5" customWidth="1"/>
    <col min="4110" max="4110" width="12.28515625" style="5" customWidth="1"/>
    <col min="4111" max="4111" width="9.140625" style="5"/>
    <col min="4112" max="4112" width="10.140625" style="5" bestFit="1" customWidth="1"/>
    <col min="4113" max="4347" width="9.140625" style="5"/>
    <col min="4348" max="4348" width="43.28515625" style="5" bestFit="1" customWidth="1"/>
    <col min="4349" max="4354" width="9.140625" style="5"/>
    <col min="4355" max="4355" width="12.42578125" style="5" customWidth="1"/>
    <col min="4356" max="4356" width="18.5703125" style="5" customWidth="1"/>
    <col min="4357" max="4357" width="20.140625" style="5" customWidth="1"/>
    <col min="4358" max="4360" width="9.140625" style="5"/>
    <col min="4361" max="4361" width="9.7109375" style="5" customWidth="1"/>
    <col min="4362" max="4362" width="11.28515625" style="5" bestFit="1" customWidth="1"/>
    <col min="4363" max="4363" width="9.140625" style="5"/>
    <col min="4364" max="4364" width="12.5703125" style="5" customWidth="1"/>
    <col min="4365" max="4365" width="11.85546875" style="5" customWidth="1"/>
    <col min="4366" max="4366" width="12.28515625" style="5" customWidth="1"/>
    <col min="4367" max="4367" width="9.140625" style="5"/>
    <col min="4368" max="4368" width="10.140625" style="5" bestFit="1" customWidth="1"/>
    <col min="4369" max="4603" width="9.140625" style="5"/>
    <col min="4604" max="4604" width="43.28515625" style="5" bestFit="1" customWidth="1"/>
    <col min="4605" max="4610" width="9.140625" style="5"/>
    <col min="4611" max="4611" width="12.42578125" style="5" customWidth="1"/>
    <col min="4612" max="4612" width="18.5703125" style="5" customWidth="1"/>
    <col min="4613" max="4613" width="20.140625" style="5" customWidth="1"/>
    <col min="4614" max="4616" width="9.140625" style="5"/>
    <col min="4617" max="4617" width="9.7109375" style="5" customWidth="1"/>
    <col min="4618" max="4618" width="11.28515625" style="5" bestFit="1" customWidth="1"/>
    <col min="4619" max="4619" width="9.140625" style="5"/>
    <col min="4620" max="4620" width="12.5703125" style="5" customWidth="1"/>
    <col min="4621" max="4621" width="11.85546875" style="5" customWidth="1"/>
    <col min="4622" max="4622" width="12.28515625" style="5" customWidth="1"/>
    <col min="4623" max="4623" width="9.140625" style="5"/>
    <col min="4624" max="4624" width="10.140625" style="5" bestFit="1" customWidth="1"/>
    <col min="4625" max="4859" width="9.140625" style="5"/>
    <col min="4860" max="4860" width="43.28515625" style="5" bestFit="1" customWidth="1"/>
    <col min="4861" max="4866" width="9.140625" style="5"/>
    <col min="4867" max="4867" width="12.42578125" style="5" customWidth="1"/>
    <col min="4868" max="4868" width="18.5703125" style="5" customWidth="1"/>
    <col min="4869" max="4869" width="20.140625" style="5" customWidth="1"/>
    <col min="4870" max="4872" width="9.140625" style="5"/>
    <col min="4873" max="4873" width="9.7109375" style="5" customWidth="1"/>
    <col min="4874" max="4874" width="11.28515625" style="5" bestFit="1" customWidth="1"/>
    <col min="4875" max="4875" width="9.140625" style="5"/>
    <col min="4876" max="4876" width="12.5703125" style="5" customWidth="1"/>
    <col min="4877" max="4877" width="11.85546875" style="5" customWidth="1"/>
    <col min="4878" max="4878" width="12.28515625" style="5" customWidth="1"/>
    <col min="4879" max="4879" width="9.140625" style="5"/>
    <col min="4880" max="4880" width="10.140625" style="5" bestFit="1" customWidth="1"/>
    <col min="4881" max="5115" width="9.140625" style="5"/>
    <col min="5116" max="5116" width="43.28515625" style="5" bestFit="1" customWidth="1"/>
    <col min="5117" max="5122" width="9.140625" style="5"/>
    <col min="5123" max="5123" width="12.42578125" style="5" customWidth="1"/>
    <col min="5124" max="5124" width="18.5703125" style="5" customWidth="1"/>
    <col min="5125" max="5125" width="20.140625" style="5" customWidth="1"/>
    <col min="5126" max="5128" width="9.140625" style="5"/>
    <col min="5129" max="5129" width="9.7109375" style="5" customWidth="1"/>
    <col min="5130" max="5130" width="11.28515625" style="5" bestFit="1" customWidth="1"/>
    <col min="5131" max="5131" width="9.140625" style="5"/>
    <col min="5132" max="5132" width="12.5703125" style="5" customWidth="1"/>
    <col min="5133" max="5133" width="11.85546875" style="5" customWidth="1"/>
    <col min="5134" max="5134" width="12.28515625" style="5" customWidth="1"/>
    <col min="5135" max="5135" width="9.140625" style="5"/>
    <col min="5136" max="5136" width="10.140625" style="5" bestFit="1" customWidth="1"/>
    <col min="5137" max="5371" width="9.140625" style="5"/>
    <col min="5372" max="5372" width="43.28515625" style="5" bestFit="1" customWidth="1"/>
    <col min="5373" max="5378" width="9.140625" style="5"/>
    <col min="5379" max="5379" width="12.42578125" style="5" customWidth="1"/>
    <col min="5380" max="5380" width="18.5703125" style="5" customWidth="1"/>
    <col min="5381" max="5381" width="20.140625" style="5" customWidth="1"/>
    <col min="5382" max="5384" width="9.140625" style="5"/>
    <col min="5385" max="5385" width="9.7109375" style="5" customWidth="1"/>
    <col min="5386" max="5386" width="11.28515625" style="5" bestFit="1" customWidth="1"/>
    <col min="5387" max="5387" width="9.140625" style="5"/>
    <col min="5388" max="5388" width="12.5703125" style="5" customWidth="1"/>
    <col min="5389" max="5389" width="11.85546875" style="5" customWidth="1"/>
    <col min="5390" max="5390" width="12.28515625" style="5" customWidth="1"/>
    <col min="5391" max="5391" width="9.140625" style="5"/>
    <col min="5392" max="5392" width="10.140625" style="5" bestFit="1" customWidth="1"/>
    <col min="5393" max="5627" width="9.140625" style="5"/>
    <col min="5628" max="5628" width="43.28515625" style="5" bestFit="1" customWidth="1"/>
    <col min="5629" max="5634" width="9.140625" style="5"/>
    <col min="5635" max="5635" width="12.42578125" style="5" customWidth="1"/>
    <col min="5636" max="5636" width="18.5703125" style="5" customWidth="1"/>
    <col min="5637" max="5637" width="20.140625" style="5" customWidth="1"/>
    <col min="5638" max="5640" width="9.140625" style="5"/>
    <col min="5641" max="5641" width="9.7109375" style="5" customWidth="1"/>
    <col min="5642" max="5642" width="11.28515625" style="5" bestFit="1" customWidth="1"/>
    <col min="5643" max="5643" width="9.140625" style="5"/>
    <col min="5644" max="5644" width="12.5703125" style="5" customWidth="1"/>
    <col min="5645" max="5645" width="11.85546875" style="5" customWidth="1"/>
    <col min="5646" max="5646" width="12.28515625" style="5" customWidth="1"/>
    <col min="5647" max="5647" width="9.140625" style="5"/>
    <col min="5648" max="5648" width="10.140625" style="5" bestFit="1" customWidth="1"/>
    <col min="5649" max="5883" width="9.140625" style="5"/>
    <col min="5884" max="5884" width="43.28515625" style="5" bestFit="1" customWidth="1"/>
    <col min="5885" max="5890" width="9.140625" style="5"/>
    <col min="5891" max="5891" width="12.42578125" style="5" customWidth="1"/>
    <col min="5892" max="5892" width="18.5703125" style="5" customWidth="1"/>
    <col min="5893" max="5893" width="20.140625" style="5" customWidth="1"/>
    <col min="5894" max="5896" width="9.140625" style="5"/>
    <col min="5897" max="5897" width="9.7109375" style="5" customWidth="1"/>
    <col min="5898" max="5898" width="11.28515625" style="5" bestFit="1" customWidth="1"/>
    <col min="5899" max="5899" width="9.140625" style="5"/>
    <col min="5900" max="5900" width="12.5703125" style="5" customWidth="1"/>
    <col min="5901" max="5901" width="11.85546875" style="5" customWidth="1"/>
    <col min="5902" max="5902" width="12.28515625" style="5" customWidth="1"/>
    <col min="5903" max="5903" width="9.140625" style="5"/>
    <col min="5904" max="5904" width="10.140625" style="5" bestFit="1" customWidth="1"/>
    <col min="5905" max="6139" width="9.140625" style="5"/>
    <col min="6140" max="6140" width="43.28515625" style="5" bestFit="1" customWidth="1"/>
    <col min="6141" max="6146" width="9.140625" style="5"/>
    <col min="6147" max="6147" width="12.42578125" style="5" customWidth="1"/>
    <col min="6148" max="6148" width="18.5703125" style="5" customWidth="1"/>
    <col min="6149" max="6149" width="20.140625" style="5" customWidth="1"/>
    <col min="6150" max="6152" width="9.140625" style="5"/>
    <col min="6153" max="6153" width="9.7109375" style="5" customWidth="1"/>
    <col min="6154" max="6154" width="11.28515625" style="5" bestFit="1" customWidth="1"/>
    <col min="6155" max="6155" width="9.140625" style="5"/>
    <col min="6156" max="6156" width="12.5703125" style="5" customWidth="1"/>
    <col min="6157" max="6157" width="11.85546875" style="5" customWidth="1"/>
    <col min="6158" max="6158" width="12.28515625" style="5" customWidth="1"/>
    <col min="6159" max="6159" width="9.140625" style="5"/>
    <col min="6160" max="6160" width="10.140625" style="5" bestFit="1" customWidth="1"/>
    <col min="6161" max="6395" width="9.140625" style="5"/>
    <col min="6396" max="6396" width="43.28515625" style="5" bestFit="1" customWidth="1"/>
    <col min="6397" max="6402" width="9.140625" style="5"/>
    <col min="6403" max="6403" width="12.42578125" style="5" customWidth="1"/>
    <col min="6404" max="6404" width="18.5703125" style="5" customWidth="1"/>
    <col min="6405" max="6405" width="20.140625" style="5" customWidth="1"/>
    <col min="6406" max="6408" width="9.140625" style="5"/>
    <col min="6409" max="6409" width="9.7109375" style="5" customWidth="1"/>
    <col min="6410" max="6410" width="11.28515625" style="5" bestFit="1" customWidth="1"/>
    <col min="6411" max="6411" width="9.140625" style="5"/>
    <col min="6412" max="6412" width="12.5703125" style="5" customWidth="1"/>
    <col min="6413" max="6413" width="11.85546875" style="5" customWidth="1"/>
    <col min="6414" max="6414" width="12.28515625" style="5" customWidth="1"/>
    <col min="6415" max="6415" width="9.140625" style="5"/>
    <col min="6416" max="6416" width="10.140625" style="5" bestFit="1" customWidth="1"/>
    <col min="6417" max="6651" width="9.140625" style="5"/>
    <col min="6652" max="6652" width="43.28515625" style="5" bestFit="1" customWidth="1"/>
    <col min="6653" max="6658" width="9.140625" style="5"/>
    <col min="6659" max="6659" width="12.42578125" style="5" customWidth="1"/>
    <col min="6660" max="6660" width="18.5703125" style="5" customWidth="1"/>
    <col min="6661" max="6661" width="20.140625" style="5" customWidth="1"/>
    <col min="6662" max="6664" width="9.140625" style="5"/>
    <col min="6665" max="6665" width="9.7109375" style="5" customWidth="1"/>
    <col min="6666" max="6666" width="11.28515625" style="5" bestFit="1" customWidth="1"/>
    <col min="6667" max="6667" width="9.140625" style="5"/>
    <col min="6668" max="6668" width="12.5703125" style="5" customWidth="1"/>
    <col min="6669" max="6669" width="11.85546875" style="5" customWidth="1"/>
    <col min="6670" max="6670" width="12.28515625" style="5" customWidth="1"/>
    <col min="6671" max="6671" width="9.140625" style="5"/>
    <col min="6672" max="6672" width="10.140625" style="5" bestFit="1" customWidth="1"/>
    <col min="6673" max="6907" width="9.140625" style="5"/>
    <col min="6908" max="6908" width="43.28515625" style="5" bestFit="1" customWidth="1"/>
    <col min="6909" max="6914" width="9.140625" style="5"/>
    <col min="6915" max="6915" width="12.42578125" style="5" customWidth="1"/>
    <col min="6916" max="6916" width="18.5703125" style="5" customWidth="1"/>
    <col min="6917" max="6917" width="20.140625" style="5" customWidth="1"/>
    <col min="6918" max="6920" width="9.140625" style="5"/>
    <col min="6921" max="6921" width="9.7109375" style="5" customWidth="1"/>
    <col min="6922" max="6922" width="11.28515625" style="5" bestFit="1" customWidth="1"/>
    <col min="6923" max="6923" width="9.140625" style="5"/>
    <col min="6924" max="6924" width="12.5703125" style="5" customWidth="1"/>
    <col min="6925" max="6925" width="11.85546875" style="5" customWidth="1"/>
    <col min="6926" max="6926" width="12.28515625" style="5" customWidth="1"/>
    <col min="6927" max="6927" width="9.140625" style="5"/>
    <col min="6928" max="6928" width="10.140625" style="5" bestFit="1" customWidth="1"/>
    <col min="6929" max="7163" width="9.140625" style="5"/>
    <col min="7164" max="7164" width="43.28515625" style="5" bestFit="1" customWidth="1"/>
    <col min="7165" max="7170" width="9.140625" style="5"/>
    <col min="7171" max="7171" width="12.42578125" style="5" customWidth="1"/>
    <col min="7172" max="7172" width="18.5703125" style="5" customWidth="1"/>
    <col min="7173" max="7173" width="20.140625" style="5" customWidth="1"/>
    <col min="7174" max="7176" width="9.140625" style="5"/>
    <col min="7177" max="7177" width="9.7109375" style="5" customWidth="1"/>
    <col min="7178" max="7178" width="11.28515625" style="5" bestFit="1" customWidth="1"/>
    <col min="7179" max="7179" width="9.140625" style="5"/>
    <col min="7180" max="7180" width="12.5703125" style="5" customWidth="1"/>
    <col min="7181" max="7181" width="11.85546875" style="5" customWidth="1"/>
    <col min="7182" max="7182" width="12.28515625" style="5" customWidth="1"/>
    <col min="7183" max="7183" width="9.140625" style="5"/>
    <col min="7184" max="7184" width="10.140625" style="5" bestFit="1" customWidth="1"/>
    <col min="7185" max="7419" width="9.140625" style="5"/>
    <col min="7420" max="7420" width="43.28515625" style="5" bestFit="1" customWidth="1"/>
    <col min="7421" max="7426" width="9.140625" style="5"/>
    <col min="7427" max="7427" width="12.42578125" style="5" customWidth="1"/>
    <col min="7428" max="7428" width="18.5703125" style="5" customWidth="1"/>
    <col min="7429" max="7429" width="20.140625" style="5" customWidth="1"/>
    <col min="7430" max="7432" width="9.140625" style="5"/>
    <col min="7433" max="7433" width="9.7109375" style="5" customWidth="1"/>
    <col min="7434" max="7434" width="11.28515625" style="5" bestFit="1" customWidth="1"/>
    <col min="7435" max="7435" width="9.140625" style="5"/>
    <col min="7436" max="7436" width="12.5703125" style="5" customWidth="1"/>
    <col min="7437" max="7437" width="11.85546875" style="5" customWidth="1"/>
    <col min="7438" max="7438" width="12.28515625" style="5" customWidth="1"/>
    <col min="7439" max="7439" width="9.140625" style="5"/>
    <col min="7440" max="7440" width="10.140625" style="5" bestFit="1" customWidth="1"/>
    <col min="7441" max="7675" width="9.140625" style="5"/>
    <col min="7676" max="7676" width="43.28515625" style="5" bestFit="1" customWidth="1"/>
    <col min="7677" max="7682" width="9.140625" style="5"/>
    <col min="7683" max="7683" width="12.42578125" style="5" customWidth="1"/>
    <col min="7684" max="7684" width="18.5703125" style="5" customWidth="1"/>
    <col min="7685" max="7685" width="20.140625" style="5" customWidth="1"/>
    <col min="7686" max="7688" width="9.140625" style="5"/>
    <col min="7689" max="7689" width="9.7109375" style="5" customWidth="1"/>
    <col min="7690" max="7690" width="11.28515625" style="5" bestFit="1" customWidth="1"/>
    <col min="7691" max="7691" width="9.140625" style="5"/>
    <col min="7692" max="7692" width="12.5703125" style="5" customWidth="1"/>
    <col min="7693" max="7693" width="11.85546875" style="5" customWidth="1"/>
    <col min="7694" max="7694" width="12.28515625" style="5" customWidth="1"/>
    <col min="7695" max="7695" width="9.140625" style="5"/>
    <col min="7696" max="7696" width="10.140625" style="5" bestFit="1" customWidth="1"/>
    <col min="7697" max="7931" width="9.140625" style="5"/>
    <col min="7932" max="7932" width="43.28515625" style="5" bestFit="1" customWidth="1"/>
    <col min="7933" max="7938" width="9.140625" style="5"/>
    <col min="7939" max="7939" width="12.42578125" style="5" customWidth="1"/>
    <col min="7940" max="7940" width="18.5703125" style="5" customWidth="1"/>
    <col min="7941" max="7941" width="20.140625" style="5" customWidth="1"/>
    <col min="7942" max="7944" width="9.140625" style="5"/>
    <col min="7945" max="7945" width="9.7109375" style="5" customWidth="1"/>
    <col min="7946" max="7946" width="11.28515625" style="5" bestFit="1" customWidth="1"/>
    <col min="7947" max="7947" width="9.140625" style="5"/>
    <col min="7948" max="7948" width="12.5703125" style="5" customWidth="1"/>
    <col min="7949" max="7949" width="11.85546875" style="5" customWidth="1"/>
    <col min="7950" max="7950" width="12.28515625" style="5" customWidth="1"/>
    <col min="7951" max="7951" width="9.140625" style="5"/>
    <col min="7952" max="7952" width="10.140625" style="5" bestFit="1" customWidth="1"/>
    <col min="7953" max="8187" width="9.140625" style="5"/>
    <col min="8188" max="8188" width="43.28515625" style="5" bestFit="1" customWidth="1"/>
    <col min="8189" max="8194" width="9.140625" style="5"/>
    <col min="8195" max="8195" width="12.42578125" style="5" customWidth="1"/>
    <col min="8196" max="8196" width="18.5703125" style="5" customWidth="1"/>
    <col min="8197" max="8197" width="20.140625" style="5" customWidth="1"/>
    <col min="8198" max="8200" width="9.140625" style="5"/>
    <col min="8201" max="8201" width="9.7109375" style="5" customWidth="1"/>
    <col min="8202" max="8202" width="11.28515625" style="5" bestFit="1" customWidth="1"/>
    <col min="8203" max="8203" width="9.140625" style="5"/>
    <col min="8204" max="8204" width="12.5703125" style="5" customWidth="1"/>
    <col min="8205" max="8205" width="11.85546875" style="5" customWidth="1"/>
    <col min="8206" max="8206" width="12.28515625" style="5" customWidth="1"/>
    <col min="8207" max="8207" width="9.140625" style="5"/>
    <col min="8208" max="8208" width="10.140625" style="5" bestFit="1" customWidth="1"/>
    <col min="8209" max="8443" width="9.140625" style="5"/>
    <col min="8444" max="8444" width="43.28515625" style="5" bestFit="1" customWidth="1"/>
    <col min="8445" max="8450" width="9.140625" style="5"/>
    <col min="8451" max="8451" width="12.42578125" style="5" customWidth="1"/>
    <col min="8452" max="8452" width="18.5703125" style="5" customWidth="1"/>
    <col min="8453" max="8453" width="20.140625" style="5" customWidth="1"/>
    <col min="8454" max="8456" width="9.140625" style="5"/>
    <col min="8457" max="8457" width="9.7109375" style="5" customWidth="1"/>
    <col min="8458" max="8458" width="11.28515625" style="5" bestFit="1" customWidth="1"/>
    <col min="8459" max="8459" width="9.140625" style="5"/>
    <col min="8460" max="8460" width="12.5703125" style="5" customWidth="1"/>
    <col min="8461" max="8461" width="11.85546875" style="5" customWidth="1"/>
    <col min="8462" max="8462" width="12.28515625" style="5" customWidth="1"/>
    <col min="8463" max="8463" width="9.140625" style="5"/>
    <col min="8464" max="8464" width="10.140625" style="5" bestFit="1" customWidth="1"/>
    <col min="8465" max="8699" width="9.140625" style="5"/>
    <col min="8700" max="8700" width="43.28515625" style="5" bestFit="1" customWidth="1"/>
    <col min="8701" max="8706" width="9.140625" style="5"/>
    <col min="8707" max="8707" width="12.42578125" style="5" customWidth="1"/>
    <col min="8708" max="8708" width="18.5703125" style="5" customWidth="1"/>
    <col min="8709" max="8709" width="20.140625" style="5" customWidth="1"/>
    <col min="8710" max="8712" width="9.140625" style="5"/>
    <col min="8713" max="8713" width="9.7109375" style="5" customWidth="1"/>
    <col min="8714" max="8714" width="11.28515625" style="5" bestFit="1" customWidth="1"/>
    <col min="8715" max="8715" width="9.140625" style="5"/>
    <col min="8716" max="8716" width="12.5703125" style="5" customWidth="1"/>
    <col min="8717" max="8717" width="11.85546875" style="5" customWidth="1"/>
    <col min="8718" max="8718" width="12.28515625" style="5" customWidth="1"/>
    <col min="8719" max="8719" width="9.140625" style="5"/>
    <col min="8720" max="8720" width="10.140625" style="5" bestFit="1" customWidth="1"/>
    <col min="8721" max="8955" width="9.140625" style="5"/>
    <col min="8956" max="8956" width="43.28515625" style="5" bestFit="1" customWidth="1"/>
    <col min="8957" max="8962" width="9.140625" style="5"/>
    <col min="8963" max="8963" width="12.42578125" style="5" customWidth="1"/>
    <col min="8964" max="8964" width="18.5703125" style="5" customWidth="1"/>
    <col min="8965" max="8965" width="20.140625" style="5" customWidth="1"/>
    <col min="8966" max="8968" width="9.140625" style="5"/>
    <col min="8969" max="8969" width="9.7109375" style="5" customWidth="1"/>
    <col min="8970" max="8970" width="11.28515625" style="5" bestFit="1" customWidth="1"/>
    <col min="8971" max="8971" width="9.140625" style="5"/>
    <col min="8972" max="8972" width="12.5703125" style="5" customWidth="1"/>
    <col min="8973" max="8973" width="11.85546875" style="5" customWidth="1"/>
    <col min="8974" max="8974" width="12.28515625" style="5" customWidth="1"/>
    <col min="8975" max="8975" width="9.140625" style="5"/>
    <col min="8976" max="8976" width="10.140625" style="5" bestFit="1" customWidth="1"/>
    <col min="8977" max="9211" width="9.140625" style="5"/>
    <col min="9212" max="9212" width="43.28515625" style="5" bestFit="1" customWidth="1"/>
    <col min="9213" max="9218" width="9.140625" style="5"/>
    <col min="9219" max="9219" width="12.42578125" style="5" customWidth="1"/>
    <col min="9220" max="9220" width="18.5703125" style="5" customWidth="1"/>
    <col min="9221" max="9221" width="20.140625" style="5" customWidth="1"/>
    <col min="9222" max="9224" width="9.140625" style="5"/>
    <col min="9225" max="9225" width="9.7109375" style="5" customWidth="1"/>
    <col min="9226" max="9226" width="11.28515625" style="5" bestFit="1" customWidth="1"/>
    <col min="9227" max="9227" width="9.140625" style="5"/>
    <col min="9228" max="9228" width="12.5703125" style="5" customWidth="1"/>
    <col min="9229" max="9229" width="11.85546875" style="5" customWidth="1"/>
    <col min="9230" max="9230" width="12.28515625" style="5" customWidth="1"/>
    <col min="9231" max="9231" width="9.140625" style="5"/>
    <col min="9232" max="9232" width="10.140625" style="5" bestFit="1" customWidth="1"/>
    <col min="9233" max="9467" width="9.140625" style="5"/>
    <col min="9468" max="9468" width="43.28515625" style="5" bestFit="1" customWidth="1"/>
    <col min="9469" max="9474" width="9.140625" style="5"/>
    <col min="9475" max="9475" width="12.42578125" style="5" customWidth="1"/>
    <col min="9476" max="9476" width="18.5703125" style="5" customWidth="1"/>
    <col min="9477" max="9477" width="20.140625" style="5" customWidth="1"/>
    <col min="9478" max="9480" width="9.140625" style="5"/>
    <col min="9481" max="9481" width="9.7109375" style="5" customWidth="1"/>
    <col min="9482" max="9482" width="11.28515625" style="5" bestFit="1" customWidth="1"/>
    <col min="9483" max="9483" width="9.140625" style="5"/>
    <col min="9484" max="9484" width="12.5703125" style="5" customWidth="1"/>
    <col min="9485" max="9485" width="11.85546875" style="5" customWidth="1"/>
    <col min="9486" max="9486" width="12.28515625" style="5" customWidth="1"/>
    <col min="9487" max="9487" width="9.140625" style="5"/>
    <col min="9488" max="9488" width="10.140625" style="5" bestFit="1" customWidth="1"/>
    <col min="9489" max="9723" width="9.140625" style="5"/>
    <col min="9724" max="9724" width="43.28515625" style="5" bestFit="1" customWidth="1"/>
    <col min="9725" max="9730" width="9.140625" style="5"/>
    <col min="9731" max="9731" width="12.42578125" style="5" customWidth="1"/>
    <col min="9732" max="9732" width="18.5703125" style="5" customWidth="1"/>
    <col min="9733" max="9733" width="20.140625" style="5" customWidth="1"/>
    <col min="9734" max="9736" width="9.140625" style="5"/>
    <col min="9737" max="9737" width="9.7109375" style="5" customWidth="1"/>
    <col min="9738" max="9738" width="11.28515625" style="5" bestFit="1" customWidth="1"/>
    <col min="9739" max="9739" width="9.140625" style="5"/>
    <col min="9740" max="9740" width="12.5703125" style="5" customWidth="1"/>
    <col min="9741" max="9741" width="11.85546875" style="5" customWidth="1"/>
    <col min="9742" max="9742" width="12.28515625" style="5" customWidth="1"/>
    <col min="9743" max="9743" width="9.140625" style="5"/>
    <col min="9744" max="9744" width="10.140625" style="5" bestFit="1" customWidth="1"/>
    <col min="9745" max="9979" width="9.140625" style="5"/>
    <col min="9980" max="9980" width="43.28515625" style="5" bestFit="1" customWidth="1"/>
    <col min="9981" max="9986" width="9.140625" style="5"/>
    <col min="9987" max="9987" width="12.42578125" style="5" customWidth="1"/>
    <col min="9988" max="9988" width="18.5703125" style="5" customWidth="1"/>
    <col min="9989" max="9989" width="20.140625" style="5" customWidth="1"/>
    <col min="9990" max="9992" width="9.140625" style="5"/>
    <col min="9993" max="9993" width="9.7109375" style="5" customWidth="1"/>
    <col min="9994" max="9994" width="11.28515625" style="5" bestFit="1" customWidth="1"/>
    <col min="9995" max="9995" width="9.140625" style="5"/>
    <col min="9996" max="9996" width="12.5703125" style="5" customWidth="1"/>
    <col min="9997" max="9997" width="11.85546875" style="5" customWidth="1"/>
    <col min="9998" max="9998" width="12.28515625" style="5" customWidth="1"/>
    <col min="9999" max="9999" width="9.140625" style="5"/>
    <col min="10000" max="10000" width="10.140625" style="5" bestFit="1" customWidth="1"/>
    <col min="10001" max="10235" width="9.140625" style="5"/>
    <col min="10236" max="10236" width="43.28515625" style="5" bestFit="1" customWidth="1"/>
    <col min="10237" max="10242" width="9.140625" style="5"/>
    <col min="10243" max="10243" width="12.42578125" style="5" customWidth="1"/>
    <col min="10244" max="10244" width="18.5703125" style="5" customWidth="1"/>
    <col min="10245" max="10245" width="20.140625" style="5" customWidth="1"/>
    <col min="10246" max="10248" width="9.140625" style="5"/>
    <col min="10249" max="10249" width="9.7109375" style="5" customWidth="1"/>
    <col min="10250" max="10250" width="11.28515625" style="5" bestFit="1" customWidth="1"/>
    <col min="10251" max="10251" width="9.140625" style="5"/>
    <col min="10252" max="10252" width="12.5703125" style="5" customWidth="1"/>
    <col min="10253" max="10253" width="11.85546875" style="5" customWidth="1"/>
    <col min="10254" max="10254" width="12.28515625" style="5" customWidth="1"/>
    <col min="10255" max="10255" width="9.140625" style="5"/>
    <col min="10256" max="10256" width="10.140625" style="5" bestFit="1" customWidth="1"/>
    <col min="10257" max="10491" width="9.140625" style="5"/>
    <col min="10492" max="10492" width="43.28515625" style="5" bestFit="1" customWidth="1"/>
    <col min="10493" max="10498" width="9.140625" style="5"/>
    <col min="10499" max="10499" width="12.42578125" style="5" customWidth="1"/>
    <col min="10500" max="10500" width="18.5703125" style="5" customWidth="1"/>
    <col min="10501" max="10501" width="20.140625" style="5" customWidth="1"/>
    <col min="10502" max="10504" width="9.140625" style="5"/>
    <col min="10505" max="10505" width="9.7109375" style="5" customWidth="1"/>
    <col min="10506" max="10506" width="11.28515625" style="5" bestFit="1" customWidth="1"/>
    <col min="10507" max="10507" width="9.140625" style="5"/>
    <col min="10508" max="10508" width="12.5703125" style="5" customWidth="1"/>
    <col min="10509" max="10509" width="11.85546875" style="5" customWidth="1"/>
    <col min="10510" max="10510" width="12.28515625" style="5" customWidth="1"/>
    <col min="10511" max="10511" width="9.140625" style="5"/>
    <col min="10512" max="10512" width="10.140625" style="5" bestFit="1" customWidth="1"/>
    <col min="10513" max="10747" width="9.140625" style="5"/>
    <col min="10748" max="10748" width="43.28515625" style="5" bestFit="1" customWidth="1"/>
    <col min="10749" max="10754" width="9.140625" style="5"/>
    <col min="10755" max="10755" width="12.42578125" style="5" customWidth="1"/>
    <col min="10756" max="10756" width="18.5703125" style="5" customWidth="1"/>
    <col min="10757" max="10757" width="20.140625" style="5" customWidth="1"/>
    <col min="10758" max="10760" width="9.140625" style="5"/>
    <col min="10761" max="10761" width="9.7109375" style="5" customWidth="1"/>
    <col min="10762" max="10762" width="11.28515625" style="5" bestFit="1" customWidth="1"/>
    <col min="10763" max="10763" width="9.140625" style="5"/>
    <col min="10764" max="10764" width="12.5703125" style="5" customWidth="1"/>
    <col min="10765" max="10765" width="11.85546875" style="5" customWidth="1"/>
    <col min="10766" max="10766" width="12.28515625" style="5" customWidth="1"/>
    <col min="10767" max="10767" width="9.140625" style="5"/>
    <col min="10768" max="10768" width="10.140625" style="5" bestFit="1" customWidth="1"/>
    <col min="10769" max="11003" width="9.140625" style="5"/>
    <col min="11004" max="11004" width="43.28515625" style="5" bestFit="1" customWidth="1"/>
    <col min="11005" max="11010" width="9.140625" style="5"/>
    <col min="11011" max="11011" width="12.42578125" style="5" customWidth="1"/>
    <col min="11012" max="11012" width="18.5703125" style="5" customWidth="1"/>
    <col min="11013" max="11013" width="20.140625" style="5" customWidth="1"/>
    <col min="11014" max="11016" width="9.140625" style="5"/>
    <col min="11017" max="11017" width="9.7109375" style="5" customWidth="1"/>
    <col min="11018" max="11018" width="11.28515625" style="5" bestFit="1" customWidth="1"/>
    <col min="11019" max="11019" width="9.140625" style="5"/>
    <col min="11020" max="11020" width="12.5703125" style="5" customWidth="1"/>
    <col min="11021" max="11021" width="11.85546875" style="5" customWidth="1"/>
    <col min="11022" max="11022" width="12.28515625" style="5" customWidth="1"/>
    <col min="11023" max="11023" width="9.140625" style="5"/>
    <col min="11024" max="11024" width="10.140625" style="5" bestFit="1" customWidth="1"/>
    <col min="11025" max="11259" width="9.140625" style="5"/>
    <col min="11260" max="11260" width="43.28515625" style="5" bestFit="1" customWidth="1"/>
    <col min="11261" max="11266" width="9.140625" style="5"/>
    <col min="11267" max="11267" width="12.42578125" style="5" customWidth="1"/>
    <col min="11268" max="11268" width="18.5703125" style="5" customWidth="1"/>
    <col min="11269" max="11269" width="20.140625" style="5" customWidth="1"/>
    <col min="11270" max="11272" width="9.140625" style="5"/>
    <col min="11273" max="11273" width="9.7109375" style="5" customWidth="1"/>
    <col min="11274" max="11274" width="11.28515625" style="5" bestFit="1" customWidth="1"/>
    <col min="11275" max="11275" width="9.140625" style="5"/>
    <col min="11276" max="11276" width="12.5703125" style="5" customWidth="1"/>
    <col min="11277" max="11277" width="11.85546875" style="5" customWidth="1"/>
    <col min="11278" max="11278" width="12.28515625" style="5" customWidth="1"/>
    <col min="11279" max="11279" width="9.140625" style="5"/>
    <col min="11280" max="11280" width="10.140625" style="5" bestFit="1" customWidth="1"/>
    <col min="11281" max="11515" width="9.140625" style="5"/>
    <col min="11516" max="11516" width="43.28515625" style="5" bestFit="1" customWidth="1"/>
    <col min="11517" max="11522" width="9.140625" style="5"/>
    <col min="11523" max="11523" width="12.42578125" style="5" customWidth="1"/>
    <col min="11524" max="11524" width="18.5703125" style="5" customWidth="1"/>
    <col min="11525" max="11525" width="20.140625" style="5" customWidth="1"/>
    <col min="11526" max="11528" width="9.140625" style="5"/>
    <col min="11529" max="11529" width="9.7109375" style="5" customWidth="1"/>
    <col min="11530" max="11530" width="11.28515625" style="5" bestFit="1" customWidth="1"/>
    <col min="11531" max="11531" width="9.140625" style="5"/>
    <col min="11532" max="11532" width="12.5703125" style="5" customWidth="1"/>
    <col min="11533" max="11533" width="11.85546875" style="5" customWidth="1"/>
    <col min="11534" max="11534" width="12.28515625" style="5" customWidth="1"/>
    <col min="11535" max="11535" width="9.140625" style="5"/>
    <col min="11536" max="11536" width="10.140625" style="5" bestFit="1" customWidth="1"/>
    <col min="11537" max="11771" width="9.140625" style="5"/>
    <col min="11772" max="11772" width="43.28515625" style="5" bestFit="1" customWidth="1"/>
    <col min="11773" max="11778" width="9.140625" style="5"/>
    <col min="11779" max="11779" width="12.42578125" style="5" customWidth="1"/>
    <col min="11780" max="11780" width="18.5703125" style="5" customWidth="1"/>
    <col min="11781" max="11781" width="20.140625" style="5" customWidth="1"/>
    <col min="11782" max="11784" width="9.140625" style="5"/>
    <col min="11785" max="11785" width="9.7109375" style="5" customWidth="1"/>
    <col min="11786" max="11786" width="11.28515625" style="5" bestFit="1" customWidth="1"/>
    <col min="11787" max="11787" width="9.140625" style="5"/>
    <col min="11788" max="11788" width="12.5703125" style="5" customWidth="1"/>
    <col min="11789" max="11789" width="11.85546875" style="5" customWidth="1"/>
    <col min="11790" max="11790" width="12.28515625" style="5" customWidth="1"/>
    <col min="11791" max="11791" width="9.140625" style="5"/>
    <col min="11792" max="11792" width="10.140625" style="5" bestFit="1" customWidth="1"/>
    <col min="11793" max="12027" width="9.140625" style="5"/>
    <col min="12028" max="12028" width="43.28515625" style="5" bestFit="1" customWidth="1"/>
    <col min="12029" max="12034" width="9.140625" style="5"/>
    <col min="12035" max="12035" width="12.42578125" style="5" customWidth="1"/>
    <col min="12036" max="12036" width="18.5703125" style="5" customWidth="1"/>
    <col min="12037" max="12037" width="20.140625" style="5" customWidth="1"/>
    <col min="12038" max="12040" width="9.140625" style="5"/>
    <col min="12041" max="12041" width="9.7109375" style="5" customWidth="1"/>
    <col min="12042" max="12042" width="11.28515625" style="5" bestFit="1" customWidth="1"/>
    <col min="12043" max="12043" width="9.140625" style="5"/>
    <col min="12044" max="12044" width="12.5703125" style="5" customWidth="1"/>
    <col min="12045" max="12045" width="11.85546875" style="5" customWidth="1"/>
    <col min="12046" max="12046" width="12.28515625" style="5" customWidth="1"/>
    <col min="12047" max="12047" width="9.140625" style="5"/>
    <col min="12048" max="12048" width="10.140625" style="5" bestFit="1" customWidth="1"/>
    <col min="12049" max="12283" width="9.140625" style="5"/>
    <col min="12284" max="12284" width="43.28515625" style="5" bestFit="1" customWidth="1"/>
    <col min="12285" max="12290" width="9.140625" style="5"/>
    <col min="12291" max="12291" width="12.42578125" style="5" customWidth="1"/>
    <col min="12292" max="12292" width="18.5703125" style="5" customWidth="1"/>
    <col min="12293" max="12293" width="20.140625" style="5" customWidth="1"/>
    <col min="12294" max="12296" width="9.140625" style="5"/>
    <col min="12297" max="12297" width="9.7109375" style="5" customWidth="1"/>
    <col min="12298" max="12298" width="11.28515625" style="5" bestFit="1" customWidth="1"/>
    <col min="12299" max="12299" width="9.140625" style="5"/>
    <col min="12300" max="12300" width="12.5703125" style="5" customWidth="1"/>
    <col min="12301" max="12301" width="11.85546875" style="5" customWidth="1"/>
    <col min="12302" max="12302" width="12.28515625" style="5" customWidth="1"/>
    <col min="12303" max="12303" width="9.140625" style="5"/>
    <col min="12304" max="12304" width="10.140625" style="5" bestFit="1" customWidth="1"/>
    <col min="12305" max="12539" width="9.140625" style="5"/>
    <col min="12540" max="12540" width="43.28515625" style="5" bestFit="1" customWidth="1"/>
    <col min="12541" max="12546" width="9.140625" style="5"/>
    <col min="12547" max="12547" width="12.42578125" style="5" customWidth="1"/>
    <col min="12548" max="12548" width="18.5703125" style="5" customWidth="1"/>
    <col min="12549" max="12549" width="20.140625" style="5" customWidth="1"/>
    <col min="12550" max="12552" width="9.140625" style="5"/>
    <col min="12553" max="12553" width="9.7109375" style="5" customWidth="1"/>
    <col min="12554" max="12554" width="11.28515625" style="5" bestFit="1" customWidth="1"/>
    <col min="12555" max="12555" width="9.140625" style="5"/>
    <col min="12556" max="12556" width="12.5703125" style="5" customWidth="1"/>
    <col min="12557" max="12557" width="11.85546875" style="5" customWidth="1"/>
    <col min="12558" max="12558" width="12.28515625" style="5" customWidth="1"/>
    <col min="12559" max="12559" width="9.140625" style="5"/>
    <col min="12560" max="12560" width="10.140625" style="5" bestFit="1" customWidth="1"/>
    <col min="12561" max="12795" width="9.140625" style="5"/>
    <col min="12796" max="12796" width="43.28515625" style="5" bestFit="1" customWidth="1"/>
    <col min="12797" max="12802" width="9.140625" style="5"/>
    <col min="12803" max="12803" width="12.42578125" style="5" customWidth="1"/>
    <col min="12804" max="12804" width="18.5703125" style="5" customWidth="1"/>
    <col min="12805" max="12805" width="20.140625" style="5" customWidth="1"/>
    <col min="12806" max="12808" width="9.140625" style="5"/>
    <col min="12809" max="12809" width="9.7109375" style="5" customWidth="1"/>
    <col min="12810" max="12810" width="11.28515625" style="5" bestFit="1" customWidth="1"/>
    <col min="12811" max="12811" width="9.140625" style="5"/>
    <col min="12812" max="12812" width="12.5703125" style="5" customWidth="1"/>
    <col min="12813" max="12813" width="11.85546875" style="5" customWidth="1"/>
    <col min="12814" max="12814" width="12.28515625" style="5" customWidth="1"/>
    <col min="12815" max="12815" width="9.140625" style="5"/>
    <col min="12816" max="12816" width="10.140625" style="5" bestFit="1" customWidth="1"/>
    <col min="12817" max="13051" width="9.140625" style="5"/>
    <col min="13052" max="13052" width="43.28515625" style="5" bestFit="1" customWidth="1"/>
    <col min="13053" max="13058" width="9.140625" style="5"/>
    <col min="13059" max="13059" width="12.42578125" style="5" customWidth="1"/>
    <col min="13060" max="13060" width="18.5703125" style="5" customWidth="1"/>
    <col min="13061" max="13061" width="20.140625" style="5" customWidth="1"/>
    <col min="13062" max="13064" width="9.140625" style="5"/>
    <col min="13065" max="13065" width="9.7109375" style="5" customWidth="1"/>
    <col min="13066" max="13066" width="11.28515625" style="5" bestFit="1" customWidth="1"/>
    <col min="13067" max="13067" width="9.140625" style="5"/>
    <col min="13068" max="13068" width="12.5703125" style="5" customWidth="1"/>
    <col min="13069" max="13069" width="11.85546875" style="5" customWidth="1"/>
    <col min="13070" max="13070" width="12.28515625" style="5" customWidth="1"/>
    <col min="13071" max="13071" width="9.140625" style="5"/>
    <col min="13072" max="13072" width="10.140625" style="5" bestFit="1" customWidth="1"/>
    <col min="13073" max="13307" width="9.140625" style="5"/>
    <col min="13308" max="13308" width="43.28515625" style="5" bestFit="1" customWidth="1"/>
    <col min="13309" max="13314" width="9.140625" style="5"/>
    <col min="13315" max="13315" width="12.42578125" style="5" customWidth="1"/>
    <col min="13316" max="13316" width="18.5703125" style="5" customWidth="1"/>
    <col min="13317" max="13317" width="20.140625" style="5" customWidth="1"/>
    <col min="13318" max="13320" width="9.140625" style="5"/>
    <col min="13321" max="13321" width="9.7109375" style="5" customWidth="1"/>
    <col min="13322" max="13322" width="11.28515625" style="5" bestFit="1" customWidth="1"/>
    <col min="13323" max="13323" width="9.140625" style="5"/>
    <col min="13324" max="13324" width="12.5703125" style="5" customWidth="1"/>
    <col min="13325" max="13325" width="11.85546875" style="5" customWidth="1"/>
    <col min="13326" max="13326" width="12.28515625" style="5" customWidth="1"/>
    <col min="13327" max="13327" width="9.140625" style="5"/>
    <col min="13328" max="13328" width="10.140625" style="5" bestFit="1" customWidth="1"/>
    <col min="13329" max="13563" width="9.140625" style="5"/>
    <col min="13564" max="13564" width="43.28515625" style="5" bestFit="1" customWidth="1"/>
    <col min="13565" max="13570" width="9.140625" style="5"/>
    <col min="13571" max="13571" width="12.42578125" style="5" customWidth="1"/>
    <col min="13572" max="13572" width="18.5703125" style="5" customWidth="1"/>
    <col min="13573" max="13573" width="20.140625" style="5" customWidth="1"/>
    <col min="13574" max="13576" width="9.140625" style="5"/>
    <col min="13577" max="13577" width="9.7109375" style="5" customWidth="1"/>
    <col min="13578" max="13578" width="11.28515625" style="5" bestFit="1" customWidth="1"/>
    <col min="13579" max="13579" width="9.140625" style="5"/>
    <col min="13580" max="13580" width="12.5703125" style="5" customWidth="1"/>
    <col min="13581" max="13581" width="11.85546875" style="5" customWidth="1"/>
    <col min="13582" max="13582" width="12.28515625" style="5" customWidth="1"/>
    <col min="13583" max="13583" width="9.140625" style="5"/>
    <col min="13584" max="13584" width="10.140625" style="5" bestFit="1" customWidth="1"/>
    <col min="13585" max="13819" width="9.140625" style="5"/>
    <col min="13820" max="13820" width="43.28515625" style="5" bestFit="1" customWidth="1"/>
    <col min="13821" max="13826" width="9.140625" style="5"/>
    <col min="13827" max="13827" width="12.42578125" style="5" customWidth="1"/>
    <col min="13828" max="13828" width="18.5703125" style="5" customWidth="1"/>
    <col min="13829" max="13829" width="20.140625" style="5" customWidth="1"/>
    <col min="13830" max="13832" width="9.140625" style="5"/>
    <col min="13833" max="13833" width="9.7109375" style="5" customWidth="1"/>
    <col min="13834" max="13834" width="11.28515625" style="5" bestFit="1" customWidth="1"/>
    <col min="13835" max="13835" width="9.140625" style="5"/>
    <col min="13836" max="13836" width="12.5703125" style="5" customWidth="1"/>
    <col min="13837" max="13837" width="11.85546875" style="5" customWidth="1"/>
    <col min="13838" max="13838" width="12.28515625" style="5" customWidth="1"/>
    <col min="13839" max="13839" width="9.140625" style="5"/>
    <col min="13840" max="13840" width="10.140625" style="5" bestFit="1" customWidth="1"/>
    <col min="13841" max="14075" width="9.140625" style="5"/>
    <col min="14076" max="14076" width="43.28515625" style="5" bestFit="1" customWidth="1"/>
    <col min="14077" max="14082" width="9.140625" style="5"/>
    <col min="14083" max="14083" width="12.42578125" style="5" customWidth="1"/>
    <col min="14084" max="14084" width="18.5703125" style="5" customWidth="1"/>
    <col min="14085" max="14085" width="20.140625" style="5" customWidth="1"/>
    <col min="14086" max="14088" width="9.140625" style="5"/>
    <col min="14089" max="14089" width="9.7109375" style="5" customWidth="1"/>
    <col min="14090" max="14090" width="11.28515625" style="5" bestFit="1" customWidth="1"/>
    <col min="14091" max="14091" width="9.140625" style="5"/>
    <col min="14092" max="14092" width="12.5703125" style="5" customWidth="1"/>
    <col min="14093" max="14093" width="11.85546875" style="5" customWidth="1"/>
    <col min="14094" max="14094" width="12.28515625" style="5" customWidth="1"/>
    <col min="14095" max="14095" width="9.140625" style="5"/>
    <col min="14096" max="14096" width="10.140625" style="5" bestFit="1" customWidth="1"/>
    <col min="14097" max="14331" width="9.140625" style="5"/>
    <col min="14332" max="14332" width="43.28515625" style="5" bestFit="1" customWidth="1"/>
    <col min="14333" max="14338" width="9.140625" style="5"/>
    <col min="14339" max="14339" width="12.42578125" style="5" customWidth="1"/>
    <col min="14340" max="14340" width="18.5703125" style="5" customWidth="1"/>
    <col min="14341" max="14341" width="20.140625" style="5" customWidth="1"/>
    <col min="14342" max="14344" width="9.140625" style="5"/>
    <col min="14345" max="14345" width="9.7109375" style="5" customWidth="1"/>
    <col min="14346" max="14346" width="11.28515625" style="5" bestFit="1" customWidth="1"/>
    <col min="14347" max="14347" width="9.140625" style="5"/>
    <col min="14348" max="14348" width="12.5703125" style="5" customWidth="1"/>
    <col min="14349" max="14349" width="11.85546875" style="5" customWidth="1"/>
    <col min="14350" max="14350" width="12.28515625" style="5" customWidth="1"/>
    <col min="14351" max="14351" width="9.140625" style="5"/>
    <col min="14352" max="14352" width="10.140625" style="5" bestFit="1" customWidth="1"/>
    <col min="14353" max="14587" width="9.140625" style="5"/>
    <col min="14588" max="14588" width="43.28515625" style="5" bestFit="1" customWidth="1"/>
    <col min="14589" max="14594" width="9.140625" style="5"/>
    <col min="14595" max="14595" width="12.42578125" style="5" customWidth="1"/>
    <col min="14596" max="14596" width="18.5703125" style="5" customWidth="1"/>
    <col min="14597" max="14597" width="20.140625" style="5" customWidth="1"/>
    <col min="14598" max="14600" width="9.140625" style="5"/>
    <col min="14601" max="14601" width="9.7109375" style="5" customWidth="1"/>
    <col min="14602" max="14602" width="11.28515625" style="5" bestFit="1" customWidth="1"/>
    <col min="14603" max="14603" width="9.140625" style="5"/>
    <col min="14604" max="14604" width="12.5703125" style="5" customWidth="1"/>
    <col min="14605" max="14605" width="11.85546875" style="5" customWidth="1"/>
    <col min="14606" max="14606" width="12.28515625" style="5" customWidth="1"/>
    <col min="14607" max="14607" width="9.140625" style="5"/>
    <col min="14608" max="14608" width="10.140625" style="5" bestFit="1" customWidth="1"/>
    <col min="14609" max="14843" width="9.140625" style="5"/>
    <col min="14844" max="14844" width="43.28515625" style="5" bestFit="1" customWidth="1"/>
    <col min="14845" max="14850" width="9.140625" style="5"/>
    <col min="14851" max="14851" width="12.42578125" style="5" customWidth="1"/>
    <col min="14852" max="14852" width="18.5703125" style="5" customWidth="1"/>
    <col min="14853" max="14853" width="20.140625" style="5" customWidth="1"/>
    <col min="14854" max="14856" width="9.140625" style="5"/>
    <col min="14857" max="14857" width="9.7109375" style="5" customWidth="1"/>
    <col min="14858" max="14858" width="11.28515625" style="5" bestFit="1" customWidth="1"/>
    <col min="14859" max="14859" width="9.140625" style="5"/>
    <col min="14860" max="14860" width="12.5703125" style="5" customWidth="1"/>
    <col min="14861" max="14861" width="11.85546875" style="5" customWidth="1"/>
    <col min="14862" max="14862" width="12.28515625" style="5" customWidth="1"/>
    <col min="14863" max="14863" width="9.140625" style="5"/>
    <col min="14864" max="14864" width="10.140625" style="5" bestFit="1" customWidth="1"/>
    <col min="14865" max="15099" width="9.140625" style="5"/>
    <col min="15100" max="15100" width="43.28515625" style="5" bestFit="1" customWidth="1"/>
    <col min="15101" max="15106" width="9.140625" style="5"/>
    <col min="15107" max="15107" width="12.42578125" style="5" customWidth="1"/>
    <col min="15108" max="15108" width="18.5703125" style="5" customWidth="1"/>
    <col min="15109" max="15109" width="20.140625" style="5" customWidth="1"/>
    <col min="15110" max="15112" width="9.140625" style="5"/>
    <col min="15113" max="15113" width="9.7109375" style="5" customWidth="1"/>
    <col min="15114" max="15114" width="11.28515625" style="5" bestFit="1" customWidth="1"/>
    <col min="15115" max="15115" width="9.140625" style="5"/>
    <col min="15116" max="15116" width="12.5703125" style="5" customWidth="1"/>
    <col min="15117" max="15117" width="11.85546875" style="5" customWidth="1"/>
    <col min="15118" max="15118" width="12.28515625" style="5" customWidth="1"/>
    <col min="15119" max="15119" width="9.140625" style="5"/>
    <col min="15120" max="15120" width="10.140625" style="5" bestFit="1" customWidth="1"/>
    <col min="15121" max="15355" width="9.140625" style="5"/>
    <col min="15356" max="15356" width="43.28515625" style="5" bestFit="1" customWidth="1"/>
    <col min="15357" max="15362" width="9.140625" style="5"/>
    <col min="15363" max="15363" width="12.42578125" style="5" customWidth="1"/>
    <col min="15364" max="15364" width="18.5703125" style="5" customWidth="1"/>
    <col min="15365" max="15365" width="20.140625" style="5" customWidth="1"/>
    <col min="15366" max="15368" width="9.140625" style="5"/>
    <col min="15369" max="15369" width="9.7109375" style="5" customWidth="1"/>
    <col min="15370" max="15370" width="11.28515625" style="5" bestFit="1" customWidth="1"/>
    <col min="15371" max="15371" width="9.140625" style="5"/>
    <col min="15372" max="15372" width="12.5703125" style="5" customWidth="1"/>
    <col min="15373" max="15373" width="11.85546875" style="5" customWidth="1"/>
    <col min="15374" max="15374" width="12.28515625" style="5" customWidth="1"/>
    <col min="15375" max="15375" width="9.140625" style="5"/>
    <col min="15376" max="15376" width="10.140625" style="5" bestFit="1" customWidth="1"/>
    <col min="15377" max="15611" width="9.140625" style="5"/>
    <col min="15612" max="15612" width="43.28515625" style="5" bestFit="1" customWidth="1"/>
    <col min="15613" max="15618" width="9.140625" style="5"/>
    <col min="15619" max="15619" width="12.42578125" style="5" customWidth="1"/>
    <col min="15620" max="15620" width="18.5703125" style="5" customWidth="1"/>
    <col min="15621" max="15621" width="20.140625" style="5" customWidth="1"/>
    <col min="15622" max="15624" width="9.140625" style="5"/>
    <col min="15625" max="15625" width="9.7109375" style="5" customWidth="1"/>
    <col min="15626" max="15626" width="11.28515625" style="5" bestFit="1" customWidth="1"/>
    <col min="15627" max="15627" width="9.140625" style="5"/>
    <col min="15628" max="15628" width="12.5703125" style="5" customWidth="1"/>
    <col min="15629" max="15629" width="11.85546875" style="5" customWidth="1"/>
    <col min="15630" max="15630" width="12.28515625" style="5" customWidth="1"/>
    <col min="15631" max="15631" width="9.140625" style="5"/>
    <col min="15632" max="15632" width="10.140625" style="5" bestFit="1" customWidth="1"/>
    <col min="15633" max="15867" width="9.140625" style="5"/>
    <col min="15868" max="15868" width="43.28515625" style="5" bestFit="1" customWidth="1"/>
    <col min="15869" max="15874" width="9.140625" style="5"/>
    <col min="15875" max="15875" width="12.42578125" style="5" customWidth="1"/>
    <col min="15876" max="15876" width="18.5703125" style="5" customWidth="1"/>
    <col min="15877" max="15877" width="20.140625" style="5" customWidth="1"/>
    <col min="15878" max="15880" width="9.140625" style="5"/>
    <col min="15881" max="15881" width="9.7109375" style="5" customWidth="1"/>
    <col min="15882" max="15882" width="11.28515625" style="5" bestFit="1" customWidth="1"/>
    <col min="15883" max="15883" width="9.140625" style="5"/>
    <col min="15884" max="15884" width="12.5703125" style="5" customWidth="1"/>
    <col min="15885" max="15885" width="11.85546875" style="5" customWidth="1"/>
    <col min="15886" max="15886" width="12.28515625" style="5" customWidth="1"/>
    <col min="15887" max="15887" width="9.140625" style="5"/>
    <col min="15888" max="15888" width="10.140625" style="5" bestFit="1" customWidth="1"/>
    <col min="15889" max="16123" width="9.140625" style="5"/>
    <col min="16124" max="16124" width="43.28515625" style="5" bestFit="1" customWidth="1"/>
    <col min="16125" max="16130" width="9.140625" style="5"/>
    <col min="16131" max="16131" width="12.42578125" style="5" customWidth="1"/>
    <col min="16132" max="16132" width="18.5703125" style="5" customWidth="1"/>
    <col min="16133" max="16133" width="20.140625" style="5" customWidth="1"/>
    <col min="16134" max="16136" width="9.140625" style="5"/>
    <col min="16137" max="16137" width="9.7109375" style="5" customWidth="1"/>
    <col min="16138" max="16138" width="11.28515625" style="5" bestFit="1" customWidth="1"/>
    <col min="16139" max="16139" width="9.140625" style="5"/>
    <col min="16140" max="16140" width="12.5703125" style="5" customWidth="1"/>
    <col min="16141" max="16141" width="11.85546875" style="5" customWidth="1"/>
    <col min="16142" max="16142" width="12.28515625" style="5" customWidth="1"/>
    <col min="16143" max="16143" width="9.140625" style="5"/>
    <col min="16144" max="16144" width="10.140625" style="5" bestFit="1" customWidth="1"/>
    <col min="16145" max="16384" width="9.140625" style="5"/>
  </cols>
  <sheetData>
    <row r="1" spans="1:17" x14ac:dyDescent="0.25">
      <c r="A1" s="2"/>
      <c r="B1" s="2"/>
      <c r="C1" s="2"/>
      <c r="D1" s="2"/>
      <c r="E1" s="2"/>
      <c r="F1" s="2"/>
      <c r="G1" s="3"/>
      <c r="H1" s="3"/>
      <c r="I1" s="2"/>
      <c r="J1" s="2"/>
      <c r="K1" s="2"/>
      <c r="L1" s="2"/>
      <c r="M1" s="2"/>
      <c r="N1" s="2"/>
      <c r="O1" s="3"/>
      <c r="P1" s="3"/>
      <c r="Q1" s="4" t="s">
        <v>3</v>
      </c>
    </row>
    <row r="2" spans="1:17" x14ac:dyDescent="0.25">
      <c r="A2" s="6" t="s">
        <v>28</v>
      </c>
      <c r="B2" s="2"/>
      <c r="C2" s="2"/>
      <c r="D2" s="2"/>
      <c r="E2" s="2"/>
      <c r="F2" s="2"/>
      <c r="G2" s="7"/>
      <c r="H2" s="7"/>
      <c r="I2" s="2"/>
      <c r="J2" s="2"/>
      <c r="K2" s="2"/>
      <c r="L2" s="2"/>
      <c r="M2" s="2"/>
      <c r="N2" s="2"/>
      <c r="O2" s="7"/>
      <c r="P2" s="2"/>
      <c r="Q2" s="2"/>
    </row>
    <row r="3" spans="1:17" x14ac:dyDescent="0.25">
      <c r="A3" s="6" t="s">
        <v>27</v>
      </c>
      <c r="B3" s="2"/>
      <c r="C3" s="2"/>
      <c r="D3" s="2"/>
      <c r="E3" s="2"/>
      <c r="F3" s="2"/>
      <c r="G3" s="7"/>
      <c r="H3" s="7"/>
      <c r="I3" s="2"/>
      <c r="J3" s="2"/>
      <c r="K3" s="2"/>
      <c r="L3" s="2"/>
      <c r="M3" s="2"/>
      <c r="N3" s="2"/>
      <c r="O3" s="7"/>
      <c r="P3" s="2"/>
      <c r="Q3" s="2"/>
    </row>
    <row r="4" spans="1:17" x14ac:dyDescent="0.25">
      <c r="A4" s="6"/>
      <c r="B4" s="2"/>
      <c r="C4" s="2"/>
      <c r="D4" s="2"/>
      <c r="E4" s="2"/>
      <c r="F4" s="2"/>
      <c r="G4" s="7"/>
      <c r="H4" s="7"/>
      <c r="I4" s="2"/>
      <c r="J4" s="2"/>
      <c r="K4" s="2"/>
      <c r="L4" s="2"/>
      <c r="M4" s="2"/>
      <c r="N4" s="2"/>
      <c r="O4" s="7"/>
      <c r="P4" s="2"/>
      <c r="Q4" s="2"/>
    </row>
    <row r="5" spans="1:17" x14ac:dyDescent="0.25">
      <c r="A5" s="6" t="s">
        <v>29</v>
      </c>
      <c r="B5" s="2"/>
      <c r="C5" s="2"/>
      <c r="D5" s="2"/>
      <c r="E5" s="2"/>
      <c r="F5" s="2"/>
      <c r="G5" s="7"/>
      <c r="H5" s="7"/>
      <c r="I5" s="2"/>
      <c r="J5" s="2"/>
      <c r="K5" s="2"/>
      <c r="L5" s="2"/>
      <c r="M5" s="2"/>
      <c r="N5" s="2"/>
      <c r="O5" s="7"/>
      <c r="P5" s="2"/>
      <c r="Q5" s="2"/>
    </row>
    <row r="6" spans="1:17" x14ac:dyDescent="0.25">
      <c r="A6" s="8" t="s">
        <v>30</v>
      </c>
      <c r="B6" s="9"/>
      <c r="C6" s="9"/>
      <c r="D6" s="9"/>
      <c r="E6" s="7"/>
      <c r="F6" s="7"/>
      <c r="G6" s="7"/>
      <c r="H6" s="7"/>
      <c r="I6" s="7"/>
      <c r="J6" s="7"/>
      <c r="K6" s="7"/>
      <c r="L6" s="10"/>
      <c r="M6" s="10"/>
      <c r="N6" s="10"/>
      <c r="O6" s="11"/>
      <c r="P6" s="7"/>
      <c r="Q6" s="7"/>
    </row>
    <row r="7" spans="1:17" x14ac:dyDescent="0.25">
      <c r="A7" s="8" t="s">
        <v>31</v>
      </c>
      <c r="B7" s="9"/>
      <c r="C7" s="9"/>
      <c r="D7" s="9"/>
      <c r="E7" s="7"/>
      <c r="F7" s="7"/>
      <c r="G7" s="7"/>
      <c r="H7" s="7"/>
      <c r="I7" s="7"/>
      <c r="J7" s="7"/>
      <c r="K7" s="7"/>
      <c r="L7" s="10"/>
      <c r="M7" s="10"/>
      <c r="N7" s="10"/>
      <c r="O7" s="11"/>
      <c r="P7" s="7"/>
      <c r="Q7" s="7"/>
    </row>
    <row r="8" spans="1:17" x14ac:dyDescent="0.25">
      <c r="A8" s="8"/>
      <c r="B8" s="9"/>
      <c r="C8" s="9"/>
      <c r="D8" s="9"/>
      <c r="E8" s="7"/>
      <c r="F8" s="7"/>
      <c r="G8" s="7"/>
      <c r="H8" s="7"/>
      <c r="I8" s="7"/>
      <c r="J8" s="7"/>
      <c r="K8" s="7"/>
      <c r="L8" s="10"/>
      <c r="M8" s="10"/>
      <c r="N8" s="10"/>
      <c r="O8" s="11"/>
      <c r="P8" s="7"/>
      <c r="Q8" s="7"/>
    </row>
    <row r="9" spans="1:17" x14ac:dyDescent="0.25">
      <c r="A9" s="12" t="s">
        <v>22</v>
      </c>
      <c r="B9" s="13"/>
      <c r="C9" s="9"/>
      <c r="D9" s="9"/>
      <c r="E9" s="7"/>
      <c r="F9" s="7"/>
      <c r="G9" s="112"/>
      <c r="H9" s="112"/>
      <c r="I9" s="112"/>
      <c r="J9" s="112"/>
      <c r="K9" s="112"/>
      <c r="L9" s="14"/>
      <c r="M9" s="15"/>
      <c r="N9" s="15"/>
      <c r="O9" s="16"/>
      <c r="P9" s="3"/>
      <c r="Q9" s="7"/>
    </row>
    <row r="10" spans="1:17" x14ac:dyDescent="0.25">
      <c r="A10" s="17" t="s">
        <v>23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0"/>
      <c r="P10" s="7"/>
      <c r="Q10" s="7"/>
    </row>
    <row r="11" spans="1:17" x14ac:dyDescent="0.25">
      <c r="A11" s="8" t="s">
        <v>24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7"/>
      <c r="Q11" s="7"/>
    </row>
    <row r="12" spans="1:17" x14ac:dyDescent="0.25">
      <c r="A12" s="8" t="s">
        <v>25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10"/>
      <c r="P12" s="7"/>
      <c r="Q12" s="7"/>
    </row>
    <row r="13" spans="1:17" ht="15.75" x14ac:dyDescent="0.25">
      <c r="A13" s="113" t="s">
        <v>17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7"/>
    </row>
    <row r="14" spans="1:17" ht="15.75" x14ac:dyDescent="0.25">
      <c r="A14" s="114" t="s">
        <v>193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7"/>
    </row>
    <row r="15" spans="1:17" ht="15.75" thickBot="1" x14ac:dyDescent="0.3">
      <c r="A15" s="18"/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17" ht="31.5" customHeight="1" x14ac:dyDescent="0.25">
      <c r="A16" s="115" t="s">
        <v>4</v>
      </c>
      <c r="B16" s="118" t="s">
        <v>5</v>
      </c>
      <c r="C16" s="121" t="s">
        <v>0</v>
      </c>
      <c r="D16" s="121" t="s">
        <v>19</v>
      </c>
      <c r="E16" s="134" t="s">
        <v>188</v>
      </c>
      <c r="F16" s="123" t="s">
        <v>10</v>
      </c>
      <c r="G16" s="125" t="s">
        <v>6</v>
      </c>
      <c r="H16" s="126"/>
      <c r="I16" s="127" t="s">
        <v>191</v>
      </c>
      <c r="J16" s="128"/>
      <c r="K16" s="129"/>
      <c r="L16" s="130" t="s">
        <v>7</v>
      </c>
      <c r="M16" s="131"/>
      <c r="N16" s="131"/>
      <c r="O16" s="128" t="s">
        <v>8</v>
      </c>
      <c r="P16" s="128"/>
      <c r="Q16" s="129"/>
    </row>
    <row r="17" spans="1:17" x14ac:dyDescent="0.25">
      <c r="A17" s="116"/>
      <c r="B17" s="119"/>
      <c r="C17" s="122"/>
      <c r="D17" s="122"/>
      <c r="E17" s="135"/>
      <c r="F17" s="124"/>
      <c r="G17" s="132" t="s">
        <v>19</v>
      </c>
      <c r="H17" s="23" t="s">
        <v>10</v>
      </c>
      <c r="I17" s="133" t="s">
        <v>19</v>
      </c>
      <c r="J17" s="21" t="s">
        <v>9</v>
      </c>
      <c r="K17" s="111" t="s">
        <v>11</v>
      </c>
      <c r="L17" s="132" t="s">
        <v>19</v>
      </c>
      <c r="M17" s="24" t="s">
        <v>10</v>
      </c>
      <c r="N17" s="110" t="s">
        <v>11</v>
      </c>
      <c r="O17" s="110" t="s">
        <v>19</v>
      </c>
      <c r="P17" s="24" t="s">
        <v>10</v>
      </c>
      <c r="Q17" s="111" t="s">
        <v>11</v>
      </c>
    </row>
    <row r="18" spans="1:17" x14ac:dyDescent="0.25">
      <c r="A18" s="117"/>
      <c r="B18" s="120"/>
      <c r="C18" s="122"/>
      <c r="D18" s="122"/>
      <c r="E18" s="21" t="s">
        <v>12</v>
      </c>
      <c r="F18" s="22" t="s">
        <v>12</v>
      </c>
      <c r="G18" s="132"/>
      <c r="H18" s="22" t="s">
        <v>12</v>
      </c>
      <c r="I18" s="133"/>
      <c r="J18" s="21" t="s">
        <v>12</v>
      </c>
      <c r="K18" s="111"/>
      <c r="L18" s="132"/>
      <c r="M18" s="21" t="s">
        <v>12</v>
      </c>
      <c r="N18" s="110"/>
      <c r="O18" s="110"/>
      <c r="P18" s="21" t="s">
        <v>12</v>
      </c>
      <c r="Q18" s="111"/>
    </row>
    <row r="19" spans="1:17" x14ac:dyDescent="0.25">
      <c r="A19" s="67"/>
      <c r="B19" s="66"/>
      <c r="C19" s="25"/>
      <c r="D19" s="25"/>
      <c r="E19" s="26"/>
      <c r="F19" s="27"/>
      <c r="G19" s="31"/>
      <c r="H19" s="28"/>
      <c r="I19" s="29"/>
      <c r="J19" s="26"/>
      <c r="K19" s="30"/>
      <c r="L19" s="31"/>
      <c r="M19" s="1"/>
      <c r="N19" s="32"/>
      <c r="O19" s="1"/>
      <c r="P19" s="1"/>
      <c r="Q19" s="33"/>
    </row>
    <row r="20" spans="1:17" x14ac:dyDescent="0.25">
      <c r="A20" s="71" t="s">
        <v>32</v>
      </c>
      <c r="B20" s="71" t="s">
        <v>107</v>
      </c>
      <c r="C20" s="72"/>
      <c r="D20" s="72"/>
      <c r="E20" s="35"/>
      <c r="F20" s="36"/>
      <c r="G20" s="40"/>
      <c r="H20" s="37"/>
      <c r="I20" s="38"/>
      <c r="J20" s="35"/>
      <c r="K20" s="39"/>
      <c r="L20" s="40"/>
      <c r="M20" s="34"/>
      <c r="N20" s="41"/>
      <c r="O20" s="34"/>
      <c r="P20" s="34"/>
      <c r="Q20" s="42"/>
    </row>
    <row r="21" spans="1:17" x14ac:dyDescent="0.25">
      <c r="A21" s="73" t="s">
        <v>33</v>
      </c>
      <c r="B21" s="74" t="s">
        <v>108</v>
      </c>
      <c r="C21" s="75" t="s">
        <v>182</v>
      </c>
      <c r="D21" s="76">
        <v>1</v>
      </c>
      <c r="E21" s="70">
        <v>12000</v>
      </c>
      <c r="F21" s="27">
        <f>D21*E21</f>
        <v>12000</v>
      </c>
      <c r="G21" s="31">
        <v>0</v>
      </c>
      <c r="H21" s="28">
        <f t="shared" ref="H21:H84" si="0">G21*E21</f>
        <v>0</v>
      </c>
      <c r="I21" s="29">
        <v>0.5</v>
      </c>
      <c r="J21" s="26">
        <f t="shared" ref="J21:J30" si="1">E21*I21</f>
        <v>6000</v>
      </c>
      <c r="K21" s="30">
        <f t="shared" ref="K21:K26" si="2">I21/D21</f>
        <v>0.5</v>
      </c>
      <c r="L21" s="31">
        <f t="shared" ref="L21:L30" si="3">G21+I21</f>
        <v>0.5</v>
      </c>
      <c r="M21" s="1">
        <f t="shared" ref="M21:M30" si="4">J21+H21</f>
        <v>6000</v>
      </c>
      <c r="N21" s="32">
        <f t="shared" ref="N21:N26" si="5">L21/D21</f>
        <v>0.5</v>
      </c>
      <c r="O21" s="1">
        <f>D21-G21-L21</f>
        <v>0.5</v>
      </c>
      <c r="P21" s="1">
        <f t="shared" ref="P21:P26" si="6">(D21*E21)-M21</f>
        <v>6000</v>
      </c>
      <c r="Q21" s="33">
        <f t="shared" ref="Q21:Q26" si="7">O21/D21</f>
        <v>0.5</v>
      </c>
    </row>
    <row r="22" spans="1:17" x14ac:dyDescent="0.25">
      <c r="A22" s="73" t="s">
        <v>34</v>
      </c>
      <c r="B22" s="74" t="s">
        <v>109</v>
      </c>
      <c r="C22" s="75" t="s">
        <v>182</v>
      </c>
      <c r="D22" s="76">
        <v>1</v>
      </c>
      <c r="E22" s="70">
        <v>4000</v>
      </c>
      <c r="F22" s="27">
        <f t="shared" ref="F22:F85" si="8">D22*E22</f>
        <v>4000</v>
      </c>
      <c r="G22" s="31">
        <v>0</v>
      </c>
      <c r="H22" s="28">
        <f t="shared" si="0"/>
        <v>0</v>
      </c>
      <c r="I22" s="29">
        <v>0.5</v>
      </c>
      <c r="J22" s="26">
        <f t="shared" si="1"/>
        <v>2000</v>
      </c>
      <c r="K22" s="30">
        <f t="shared" si="2"/>
        <v>0.5</v>
      </c>
      <c r="L22" s="31">
        <f t="shared" si="3"/>
        <v>0.5</v>
      </c>
      <c r="M22" s="1">
        <f t="shared" si="4"/>
        <v>2000</v>
      </c>
      <c r="N22" s="32">
        <f t="shared" si="5"/>
        <v>0.5</v>
      </c>
      <c r="O22" s="1">
        <f t="shared" ref="O22:O85" si="9">D22-G22-L22</f>
        <v>0.5</v>
      </c>
      <c r="P22" s="1">
        <f t="shared" si="6"/>
        <v>2000</v>
      </c>
      <c r="Q22" s="33">
        <f t="shared" si="7"/>
        <v>0.5</v>
      </c>
    </row>
    <row r="23" spans="1:17" x14ac:dyDescent="0.25">
      <c r="A23" s="73" t="s">
        <v>35</v>
      </c>
      <c r="B23" s="74" t="s">
        <v>110</v>
      </c>
      <c r="C23" s="75" t="s">
        <v>182</v>
      </c>
      <c r="D23" s="76">
        <v>1</v>
      </c>
      <c r="E23" s="70">
        <v>3500</v>
      </c>
      <c r="F23" s="27">
        <f t="shared" si="8"/>
        <v>3500</v>
      </c>
      <c r="G23" s="31">
        <v>0</v>
      </c>
      <c r="H23" s="28">
        <f t="shared" si="0"/>
        <v>0</v>
      </c>
      <c r="I23" s="29">
        <v>0.5</v>
      </c>
      <c r="J23" s="26">
        <f t="shared" si="1"/>
        <v>1750</v>
      </c>
      <c r="K23" s="30">
        <f t="shared" si="2"/>
        <v>0.5</v>
      </c>
      <c r="L23" s="31">
        <f t="shared" si="3"/>
        <v>0.5</v>
      </c>
      <c r="M23" s="1">
        <f t="shared" si="4"/>
        <v>1750</v>
      </c>
      <c r="N23" s="32">
        <f t="shared" si="5"/>
        <v>0.5</v>
      </c>
      <c r="O23" s="1">
        <f t="shared" si="9"/>
        <v>0.5</v>
      </c>
      <c r="P23" s="1">
        <f t="shared" si="6"/>
        <v>1750</v>
      </c>
      <c r="Q23" s="33">
        <f t="shared" si="7"/>
        <v>0.5</v>
      </c>
    </row>
    <row r="24" spans="1:17" ht="39" x14ac:dyDescent="0.25">
      <c r="A24" s="73" t="s">
        <v>36</v>
      </c>
      <c r="B24" s="74" t="s">
        <v>111</v>
      </c>
      <c r="C24" s="75" t="s">
        <v>183</v>
      </c>
      <c r="D24" s="76">
        <v>93</v>
      </c>
      <c r="E24" s="70">
        <v>75</v>
      </c>
      <c r="F24" s="27">
        <f t="shared" si="8"/>
        <v>6975</v>
      </c>
      <c r="G24" s="31">
        <v>0</v>
      </c>
      <c r="H24" s="28">
        <f t="shared" si="0"/>
        <v>0</v>
      </c>
      <c r="I24" s="29">
        <v>54.9</v>
      </c>
      <c r="J24" s="26">
        <f t="shared" si="1"/>
        <v>4117.5</v>
      </c>
      <c r="K24" s="30">
        <f t="shared" si="2"/>
        <v>0.59</v>
      </c>
      <c r="L24" s="31">
        <f t="shared" si="3"/>
        <v>54.9</v>
      </c>
      <c r="M24" s="1">
        <f t="shared" si="4"/>
        <v>4117.5</v>
      </c>
      <c r="N24" s="32">
        <f t="shared" si="5"/>
        <v>0.59</v>
      </c>
      <c r="O24" s="1">
        <f t="shared" si="9"/>
        <v>38.1</v>
      </c>
      <c r="P24" s="1">
        <f t="shared" si="6"/>
        <v>2857.5</v>
      </c>
      <c r="Q24" s="33">
        <f t="shared" si="7"/>
        <v>0.41</v>
      </c>
    </row>
    <row r="25" spans="1:17" x14ac:dyDescent="0.25">
      <c r="A25" s="73" t="s">
        <v>37</v>
      </c>
      <c r="B25" s="74" t="s">
        <v>112</v>
      </c>
      <c r="C25" s="75" t="s">
        <v>184</v>
      </c>
      <c r="D25" s="76">
        <v>6</v>
      </c>
      <c r="E25" s="70">
        <v>10</v>
      </c>
      <c r="F25" s="27">
        <f t="shared" si="8"/>
        <v>60</v>
      </c>
      <c r="G25" s="31">
        <v>0</v>
      </c>
      <c r="H25" s="28">
        <f t="shared" si="0"/>
        <v>0</v>
      </c>
      <c r="I25" s="29">
        <v>3</v>
      </c>
      <c r="J25" s="26">
        <f t="shared" si="1"/>
        <v>30</v>
      </c>
      <c r="K25" s="30">
        <f t="shared" si="2"/>
        <v>0.5</v>
      </c>
      <c r="L25" s="31">
        <f t="shared" si="3"/>
        <v>3</v>
      </c>
      <c r="M25" s="1">
        <f t="shared" si="4"/>
        <v>30</v>
      </c>
      <c r="N25" s="32">
        <f t="shared" si="5"/>
        <v>0.5</v>
      </c>
      <c r="O25" s="1">
        <f t="shared" si="9"/>
        <v>3</v>
      </c>
      <c r="P25" s="1">
        <f t="shared" si="6"/>
        <v>30</v>
      </c>
      <c r="Q25" s="33">
        <f t="shared" si="7"/>
        <v>0.5</v>
      </c>
    </row>
    <row r="26" spans="1:17" ht="26.25" x14ac:dyDescent="0.25">
      <c r="A26" s="73" t="s">
        <v>38</v>
      </c>
      <c r="B26" s="74" t="s">
        <v>113</v>
      </c>
      <c r="C26" s="75" t="s">
        <v>183</v>
      </c>
      <c r="D26" s="76">
        <f>80</f>
        <v>80</v>
      </c>
      <c r="E26" s="70">
        <v>35</v>
      </c>
      <c r="F26" s="27">
        <f t="shared" si="8"/>
        <v>2800</v>
      </c>
      <c r="G26" s="31">
        <v>0</v>
      </c>
      <c r="H26" s="28">
        <f t="shared" si="0"/>
        <v>0</v>
      </c>
      <c r="I26" s="29">
        <v>80</v>
      </c>
      <c r="J26" s="26">
        <f t="shared" si="1"/>
        <v>2800</v>
      </c>
      <c r="K26" s="30">
        <f t="shared" si="2"/>
        <v>1</v>
      </c>
      <c r="L26" s="31">
        <f t="shared" si="3"/>
        <v>80</v>
      </c>
      <c r="M26" s="1">
        <f t="shared" si="4"/>
        <v>2800</v>
      </c>
      <c r="N26" s="32">
        <f t="shared" si="5"/>
        <v>1</v>
      </c>
      <c r="O26" s="1">
        <f t="shared" si="9"/>
        <v>0</v>
      </c>
      <c r="P26" s="1">
        <f t="shared" si="6"/>
        <v>0</v>
      </c>
      <c r="Q26" s="33">
        <f t="shared" si="7"/>
        <v>0</v>
      </c>
    </row>
    <row r="27" spans="1:17" x14ac:dyDescent="0.25">
      <c r="A27" s="73" t="s">
        <v>39</v>
      </c>
      <c r="B27" s="74" t="s">
        <v>114</v>
      </c>
      <c r="C27" s="75" t="s">
        <v>2</v>
      </c>
      <c r="D27" s="76">
        <v>16</v>
      </c>
      <c r="E27" s="70">
        <v>100</v>
      </c>
      <c r="F27" s="27">
        <f t="shared" si="8"/>
        <v>1600</v>
      </c>
      <c r="G27" s="31">
        <v>0</v>
      </c>
      <c r="H27" s="28">
        <f t="shared" si="0"/>
        <v>0</v>
      </c>
      <c r="I27" s="29">
        <v>4</v>
      </c>
      <c r="J27" s="26">
        <f t="shared" si="1"/>
        <v>400</v>
      </c>
      <c r="K27" s="30">
        <f t="shared" ref="K27:K90" si="10">I27/D27</f>
        <v>0.25</v>
      </c>
      <c r="L27" s="31">
        <f t="shared" si="3"/>
        <v>4</v>
      </c>
      <c r="M27" s="1">
        <f t="shared" si="4"/>
        <v>400</v>
      </c>
      <c r="N27" s="32">
        <f t="shared" ref="N27:N90" si="11">L27/D27</f>
        <v>0.25</v>
      </c>
      <c r="O27" s="1">
        <f t="shared" si="9"/>
        <v>12</v>
      </c>
      <c r="P27" s="1">
        <f t="shared" ref="P27:P90" si="12">(D27*E27)-M27</f>
        <v>1200</v>
      </c>
      <c r="Q27" s="33">
        <f t="shared" ref="Q27:Q90" si="13">O27/D27</f>
        <v>0.75</v>
      </c>
    </row>
    <row r="28" spans="1:17" x14ac:dyDescent="0.25">
      <c r="A28" s="73" t="s">
        <v>40</v>
      </c>
      <c r="B28" s="74" t="s">
        <v>115</v>
      </c>
      <c r="C28" s="75" t="s">
        <v>2</v>
      </c>
      <c r="D28" s="77">
        <v>5</v>
      </c>
      <c r="E28" s="70">
        <v>100</v>
      </c>
      <c r="F28" s="27">
        <f t="shared" si="8"/>
        <v>500</v>
      </c>
      <c r="G28" s="31">
        <v>0</v>
      </c>
      <c r="H28" s="28">
        <f t="shared" si="0"/>
        <v>0</v>
      </c>
      <c r="I28" s="29">
        <v>5</v>
      </c>
      <c r="J28" s="26">
        <f t="shared" si="1"/>
        <v>500</v>
      </c>
      <c r="K28" s="30">
        <f t="shared" si="10"/>
        <v>1</v>
      </c>
      <c r="L28" s="31">
        <f t="shared" si="3"/>
        <v>5</v>
      </c>
      <c r="M28" s="1">
        <f t="shared" si="4"/>
        <v>500</v>
      </c>
      <c r="N28" s="32">
        <f t="shared" si="11"/>
        <v>1</v>
      </c>
      <c r="O28" s="1">
        <f t="shared" si="9"/>
        <v>0</v>
      </c>
      <c r="P28" s="1">
        <f t="shared" si="12"/>
        <v>0</v>
      </c>
      <c r="Q28" s="33">
        <f t="shared" si="13"/>
        <v>0</v>
      </c>
    </row>
    <row r="29" spans="1:17" x14ac:dyDescent="0.25">
      <c r="A29" s="73" t="s">
        <v>41</v>
      </c>
      <c r="B29" s="74" t="s">
        <v>116</v>
      </c>
      <c r="C29" s="78" t="s">
        <v>185</v>
      </c>
      <c r="D29" s="77">
        <v>24</v>
      </c>
      <c r="E29" s="70">
        <v>15</v>
      </c>
      <c r="F29" s="27">
        <f t="shared" si="8"/>
        <v>360</v>
      </c>
      <c r="G29" s="31">
        <v>0</v>
      </c>
      <c r="H29" s="28">
        <f t="shared" si="0"/>
        <v>0</v>
      </c>
      <c r="I29" s="29">
        <v>12</v>
      </c>
      <c r="J29" s="26">
        <f t="shared" si="1"/>
        <v>180</v>
      </c>
      <c r="K29" s="30">
        <f t="shared" si="10"/>
        <v>0.5</v>
      </c>
      <c r="L29" s="31">
        <f t="shared" si="3"/>
        <v>12</v>
      </c>
      <c r="M29" s="1">
        <f t="shared" si="4"/>
        <v>180</v>
      </c>
      <c r="N29" s="32">
        <f t="shared" si="11"/>
        <v>0.5</v>
      </c>
      <c r="O29" s="1">
        <f t="shared" si="9"/>
        <v>12</v>
      </c>
      <c r="P29" s="1">
        <f t="shared" si="12"/>
        <v>180</v>
      </c>
      <c r="Q29" s="33">
        <f t="shared" si="13"/>
        <v>0.5</v>
      </c>
    </row>
    <row r="30" spans="1:17" ht="26.25" x14ac:dyDescent="0.25">
      <c r="A30" s="73" t="s">
        <v>42</v>
      </c>
      <c r="B30" s="74" t="s">
        <v>117</v>
      </c>
      <c r="C30" s="75" t="s">
        <v>183</v>
      </c>
      <c r="D30" s="76">
        <v>200</v>
      </c>
      <c r="E30" s="70">
        <v>4</v>
      </c>
      <c r="F30" s="27">
        <f t="shared" si="8"/>
        <v>800</v>
      </c>
      <c r="G30" s="31">
        <v>0</v>
      </c>
      <c r="H30" s="28">
        <f t="shared" si="0"/>
        <v>0</v>
      </c>
      <c r="I30" s="29">
        <v>114.29</v>
      </c>
      <c r="J30" s="26">
        <f t="shared" si="1"/>
        <v>457.16</v>
      </c>
      <c r="K30" s="30">
        <f t="shared" si="10"/>
        <v>0.56999999999999995</v>
      </c>
      <c r="L30" s="31">
        <f t="shared" si="3"/>
        <v>114.29</v>
      </c>
      <c r="M30" s="1">
        <f t="shared" si="4"/>
        <v>457.16</v>
      </c>
      <c r="N30" s="32">
        <f t="shared" si="11"/>
        <v>0.56999999999999995</v>
      </c>
      <c r="O30" s="1">
        <f t="shared" si="9"/>
        <v>85.71</v>
      </c>
      <c r="P30" s="1">
        <f t="shared" si="12"/>
        <v>342.84</v>
      </c>
      <c r="Q30" s="33">
        <f t="shared" si="13"/>
        <v>0.43</v>
      </c>
    </row>
    <row r="31" spans="1:17" x14ac:dyDescent="0.25">
      <c r="A31" s="79" t="s">
        <v>43</v>
      </c>
      <c r="B31" s="80" t="s">
        <v>118</v>
      </c>
      <c r="C31" s="72"/>
      <c r="D31" s="72"/>
      <c r="E31" s="81"/>
      <c r="F31" s="36"/>
      <c r="G31" s="40">
        <v>0</v>
      </c>
      <c r="H31" s="37">
        <f t="shared" si="0"/>
        <v>0</v>
      </c>
      <c r="I31" s="38"/>
      <c r="J31" s="35">
        <f t="shared" ref="J31:J94" si="14">E31*I31</f>
        <v>0</v>
      </c>
      <c r="K31" s="39"/>
      <c r="L31" s="40">
        <f t="shared" ref="L31:L94" si="15">G31+I31</f>
        <v>0</v>
      </c>
      <c r="M31" s="34">
        <f t="shared" ref="M31:M94" si="16">J31+H31</f>
        <v>0</v>
      </c>
      <c r="N31" s="41" t="e">
        <f t="shared" si="11"/>
        <v>#DIV/0!</v>
      </c>
      <c r="O31" s="34">
        <f t="shared" si="9"/>
        <v>0</v>
      </c>
      <c r="P31" s="34">
        <f t="shared" si="12"/>
        <v>0</v>
      </c>
      <c r="Q31" s="42" t="e">
        <f t="shared" si="13"/>
        <v>#DIV/0!</v>
      </c>
    </row>
    <row r="32" spans="1:17" x14ac:dyDescent="0.25">
      <c r="A32" s="73" t="s">
        <v>44</v>
      </c>
      <c r="B32" s="74" t="s">
        <v>119</v>
      </c>
      <c r="C32" s="75" t="s">
        <v>182</v>
      </c>
      <c r="D32" s="76">
        <v>2</v>
      </c>
      <c r="E32" s="70">
        <v>5000</v>
      </c>
      <c r="F32" s="27">
        <f t="shared" si="8"/>
        <v>10000</v>
      </c>
      <c r="G32" s="31">
        <v>0</v>
      </c>
      <c r="H32" s="28">
        <f t="shared" si="0"/>
        <v>0</v>
      </c>
      <c r="I32" s="29">
        <v>2</v>
      </c>
      <c r="J32" s="26">
        <f t="shared" si="14"/>
        <v>10000</v>
      </c>
      <c r="K32" s="30">
        <f t="shared" si="10"/>
        <v>1</v>
      </c>
      <c r="L32" s="31">
        <f t="shared" si="15"/>
        <v>2</v>
      </c>
      <c r="M32" s="1">
        <f t="shared" si="16"/>
        <v>10000</v>
      </c>
      <c r="N32" s="32">
        <f t="shared" si="11"/>
        <v>1</v>
      </c>
      <c r="O32" s="1">
        <f t="shared" si="9"/>
        <v>0</v>
      </c>
      <c r="P32" s="1">
        <f t="shared" si="12"/>
        <v>0</v>
      </c>
      <c r="Q32" s="33">
        <f t="shared" si="13"/>
        <v>0</v>
      </c>
    </row>
    <row r="33" spans="1:17" x14ac:dyDescent="0.25">
      <c r="A33" s="73" t="s">
        <v>45</v>
      </c>
      <c r="B33" s="74" t="s">
        <v>120</v>
      </c>
      <c r="C33" s="75" t="s">
        <v>2</v>
      </c>
      <c r="D33" s="76">
        <v>400</v>
      </c>
      <c r="E33" s="70">
        <v>15</v>
      </c>
      <c r="F33" s="27">
        <f t="shared" si="8"/>
        <v>6000</v>
      </c>
      <c r="G33" s="31">
        <v>0</v>
      </c>
      <c r="H33" s="28">
        <f t="shared" si="0"/>
        <v>0</v>
      </c>
      <c r="I33" s="29">
        <v>76.040000000000006</v>
      </c>
      <c r="J33" s="26">
        <f t="shared" si="14"/>
        <v>1140.5999999999999</v>
      </c>
      <c r="K33" s="30">
        <f t="shared" si="10"/>
        <v>0.19</v>
      </c>
      <c r="L33" s="31">
        <f t="shared" si="15"/>
        <v>76.040000000000006</v>
      </c>
      <c r="M33" s="1">
        <f t="shared" si="16"/>
        <v>1140.5999999999999</v>
      </c>
      <c r="N33" s="32">
        <f t="shared" si="11"/>
        <v>0.19</v>
      </c>
      <c r="O33" s="1">
        <f t="shared" si="9"/>
        <v>323.95999999999998</v>
      </c>
      <c r="P33" s="1">
        <f t="shared" si="12"/>
        <v>4859.3999999999996</v>
      </c>
      <c r="Q33" s="33">
        <f t="shared" si="13"/>
        <v>0.81</v>
      </c>
    </row>
    <row r="34" spans="1:17" x14ac:dyDescent="0.25">
      <c r="A34" s="73" t="s">
        <v>46</v>
      </c>
      <c r="B34" s="74" t="s">
        <v>121</v>
      </c>
      <c r="C34" s="75" t="s">
        <v>2</v>
      </c>
      <c r="D34" s="76">
        <v>28</v>
      </c>
      <c r="E34" s="70">
        <v>20</v>
      </c>
      <c r="F34" s="27">
        <f t="shared" si="8"/>
        <v>560</v>
      </c>
      <c r="G34" s="31">
        <v>0</v>
      </c>
      <c r="H34" s="28">
        <f t="shared" si="0"/>
        <v>0</v>
      </c>
      <c r="I34" s="29">
        <v>28</v>
      </c>
      <c r="J34" s="26">
        <f t="shared" si="14"/>
        <v>560</v>
      </c>
      <c r="K34" s="30">
        <f t="shared" si="10"/>
        <v>1</v>
      </c>
      <c r="L34" s="31">
        <f t="shared" si="15"/>
        <v>28</v>
      </c>
      <c r="M34" s="1">
        <f t="shared" si="16"/>
        <v>560</v>
      </c>
      <c r="N34" s="32">
        <f t="shared" si="11"/>
        <v>1</v>
      </c>
      <c r="O34" s="1">
        <f t="shared" si="9"/>
        <v>0</v>
      </c>
      <c r="P34" s="1">
        <f t="shared" si="12"/>
        <v>0</v>
      </c>
      <c r="Q34" s="33">
        <f t="shared" si="13"/>
        <v>0</v>
      </c>
    </row>
    <row r="35" spans="1:17" x14ac:dyDescent="0.25">
      <c r="A35" s="73" t="s">
        <v>47</v>
      </c>
      <c r="B35" s="74" t="s">
        <v>122</v>
      </c>
      <c r="C35" s="75" t="s">
        <v>2</v>
      </c>
      <c r="D35" s="76">
        <v>141</v>
      </c>
      <c r="E35" s="70">
        <v>23</v>
      </c>
      <c r="F35" s="27">
        <f t="shared" si="8"/>
        <v>3243</v>
      </c>
      <c r="G35" s="31">
        <v>0</v>
      </c>
      <c r="H35" s="28">
        <f t="shared" si="0"/>
        <v>0</v>
      </c>
      <c r="I35" s="29"/>
      <c r="J35" s="26">
        <f t="shared" si="14"/>
        <v>0</v>
      </c>
      <c r="K35" s="30">
        <f t="shared" si="10"/>
        <v>0</v>
      </c>
      <c r="L35" s="31">
        <f t="shared" si="15"/>
        <v>0</v>
      </c>
      <c r="M35" s="1">
        <f t="shared" si="16"/>
        <v>0</v>
      </c>
      <c r="N35" s="32">
        <f t="shared" si="11"/>
        <v>0</v>
      </c>
      <c r="O35" s="1">
        <f t="shared" si="9"/>
        <v>141</v>
      </c>
      <c r="P35" s="1">
        <f t="shared" si="12"/>
        <v>3243</v>
      </c>
      <c r="Q35" s="33">
        <f t="shared" si="13"/>
        <v>1</v>
      </c>
    </row>
    <row r="36" spans="1:17" x14ac:dyDescent="0.25">
      <c r="A36" s="73" t="s">
        <v>48</v>
      </c>
      <c r="B36" s="74" t="s">
        <v>123</v>
      </c>
      <c r="C36" s="75" t="s">
        <v>2</v>
      </c>
      <c r="D36" s="76">
        <v>182</v>
      </c>
      <c r="E36" s="70">
        <v>23</v>
      </c>
      <c r="F36" s="27">
        <f t="shared" si="8"/>
        <v>4186</v>
      </c>
      <c r="G36" s="31">
        <v>0</v>
      </c>
      <c r="H36" s="28">
        <f t="shared" si="0"/>
        <v>0</v>
      </c>
      <c r="I36" s="29"/>
      <c r="J36" s="26">
        <f t="shared" si="14"/>
        <v>0</v>
      </c>
      <c r="K36" s="30">
        <f t="shared" si="10"/>
        <v>0</v>
      </c>
      <c r="L36" s="31">
        <f t="shared" si="15"/>
        <v>0</v>
      </c>
      <c r="M36" s="1">
        <f t="shared" si="16"/>
        <v>0</v>
      </c>
      <c r="N36" s="32">
        <f t="shared" si="11"/>
        <v>0</v>
      </c>
      <c r="O36" s="1">
        <f t="shared" si="9"/>
        <v>182</v>
      </c>
      <c r="P36" s="1">
        <f t="shared" si="12"/>
        <v>4186</v>
      </c>
      <c r="Q36" s="33">
        <f t="shared" si="13"/>
        <v>1</v>
      </c>
    </row>
    <row r="37" spans="1:17" ht="39" x14ac:dyDescent="0.25">
      <c r="A37" s="73" t="s">
        <v>49</v>
      </c>
      <c r="B37" s="74" t="s">
        <v>124</v>
      </c>
      <c r="C37" s="75" t="s">
        <v>2</v>
      </c>
      <c r="D37" s="76">
        <v>53</v>
      </c>
      <c r="E37" s="70">
        <v>85</v>
      </c>
      <c r="F37" s="27">
        <f t="shared" si="8"/>
        <v>4505</v>
      </c>
      <c r="G37" s="31">
        <v>0</v>
      </c>
      <c r="H37" s="28">
        <f t="shared" si="0"/>
        <v>0</v>
      </c>
      <c r="I37" s="29">
        <v>16.34</v>
      </c>
      <c r="J37" s="26">
        <f t="shared" si="14"/>
        <v>1388.9</v>
      </c>
      <c r="K37" s="30">
        <f t="shared" si="10"/>
        <v>0.31</v>
      </c>
      <c r="L37" s="31">
        <f t="shared" si="15"/>
        <v>16.34</v>
      </c>
      <c r="M37" s="1">
        <f t="shared" si="16"/>
        <v>1388.9</v>
      </c>
      <c r="N37" s="32">
        <f t="shared" si="11"/>
        <v>0.31</v>
      </c>
      <c r="O37" s="1">
        <f t="shared" si="9"/>
        <v>36.659999999999997</v>
      </c>
      <c r="P37" s="1">
        <f t="shared" si="12"/>
        <v>3116.1</v>
      </c>
      <c r="Q37" s="33">
        <f t="shared" si="13"/>
        <v>0.69</v>
      </c>
    </row>
    <row r="38" spans="1:17" ht="26.25" x14ac:dyDescent="0.25">
      <c r="A38" s="73" t="s">
        <v>50</v>
      </c>
      <c r="B38" s="74" t="s">
        <v>125</v>
      </c>
      <c r="C38" s="75" t="s">
        <v>2</v>
      </c>
      <c r="D38" s="76">
        <v>70</v>
      </c>
      <c r="E38" s="70">
        <v>80</v>
      </c>
      <c r="F38" s="27">
        <f t="shared" si="8"/>
        <v>5600</v>
      </c>
      <c r="G38" s="31">
        <v>0</v>
      </c>
      <c r="H38" s="28">
        <f t="shared" si="0"/>
        <v>0</v>
      </c>
      <c r="I38" s="29"/>
      <c r="J38" s="26">
        <f t="shared" si="14"/>
        <v>0</v>
      </c>
      <c r="K38" s="30">
        <f t="shared" si="10"/>
        <v>0</v>
      </c>
      <c r="L38" s="31">
        <f t="shared" si="15"/>
        <v>0</v>
      </c>
      <c r="M38" s="1">
        <f t="shared" si="16"/>
        <v>0</v>
      </c>
      <c r="N38" s="32">
        <f t="shared" si="11"/>
        <v>0</v>
      </c>
      <c r="O38" s="1">
        <f t="shared" si="9"/>
        <v>70</v>
      </c>
      <c r="P38" s="1">
        <f t="shared" si="12"/>
        <v>5600</v>
      </c>
      <c r="Q38" s="33">
        <f t="shared" si="13"/>
        <v>1</v>
      </c>
    </row>
    <row r="39" spans="1:17" x14ac:dyDescent="0.25">
      <c r="A39" s="73" t="s">
        <v>51</v>
      </c>
      <c r="B39" s="74" t="s">
        <v>126</v>
      </c>
      <c r="C39" s="75" t="s">
        <v>2</v>
      </c>
      <c r="D39" s="76">
        <v>16</v>
      </c>
      <c r="E39" s="70">
        <v>80</v>
      </c>
      <c r="F39" s="27">
        <f t="shared" si="8"/>
        <v>1280</v>
      </c>
      <c r="G39" s="31">
        <v>0</v>
      </c>
      <c r="H39" s="28">
        <f t="shared" si="0"/>
        <v>0</v>
      </c>
      <c r="I39" s="29"/>
      <c r="J39" s="26">
        <f t="shared" si="14"/>
        <v>0</v>
      </c>
      <c r="K39" s="30">
        <f t="shared" si="10"/>
        <v>0</v>
      </c>
      <c r="L39" s="31">
        <f t="shared" si="15"/>
        <v>0</v>
      </c>
      <c r="M39" s="1">
        <f t="shared" si="16"/>
        <v>0</v>
      </c>
      <c r="N39" s="32">
        <f t="shared" si="11"/>
        <v>0</v>
      </c>
      <c r="O39" s="1">
        <f t="shared" si="9"/>
        <v>16</v>
      </c>
      <c r="P39" s="1">
        <f t="shared" si="12"/>
        <v>1280</v>
      </c>
      <c r="Q39" s="33">
        <f t="shared" si="13"/>
        <v>1</v>
      </c>
    </row>
    <row r="40" spans="1:17" ht="26.25" x14ac:dyDescent="0.25">
      <c r="A40" s="73" t="s">
        <v>52</v>
      </c>
      <c r="B40" s="74" t="s">
        <v>127</v>
      </c>
      <c r="C40" s="75" t="s">
        <v>183</v>
      </c>
      <c r="D40" s="76">
        <v>212</v>
      </c>
      <c r="E40" s="70">
        <v>7</v>
      </c>
      <c r="F40" s="27">
        <f t="shared" si="8"/>
        <v>1484</v>
      </c>
      <c r="G40" s="31">
        <v>0</v>
      </c>
      <c r="H40" s="28">
        <f t="shared" si="0"/>
        <v>0</v>
      </c>
      <c r="I40" s="29"/>
      <c r="J40" s="26">
        <f t="shared" si="14"/>
        <v>0</v>
      </c>
      <c r="K40" s="30">
        <f t="shared" si="10"/>
        <v>0</v>
      </c>
      <c r="L40" s="31">
        <f t="shared" si="15"/>
        <v>0</v>
      </c>
      <c r="M40" s="1">
        <f t="shared" si="16"/>
        <v>0</v>
      </c>
      <c r="N40" s="32">
        <f t="shared" si="11"/>
        <v>0</v>
      </c>
      <c r="O40" s="1">
        <f t="shared" si="9"/>
        <v>212</v>
      </c>
      <c r="P40" s="1">
        <f t="shared" si="12"/>
        <v>1484</v>
      </c>
      <c r="Q40" s="33">
        <f t="shared" si="13"/>
        <v>1</v>
      </c>
    </row>
    <row r="41" spans="1:17" x14ac:dyDescent="0.25">
      <c r="A41" s="79" t="s">
        <v>53</v>
      </c>
      <c r="B41" s="80" t="s">
        <v>128</v>
      </c>
      <c r="C41" s="72"/>
      <c r="D41" s="72"/>
      <c r="E41" s="81"/>
      <c r="F41" s="36"/>
      <c r="G41" s="40">
        <v>0</v>
      </c>
      <c r="H41" s="37">
        <f t="shared" si="0"/>
        <v>0</v>
      </c>
      <c r="I41" s="38"/>
      <c r="J41" s="35">
        <f t="shared" si="14"/>
        <v>0</v>
      </c>
      <c r="K41" s="39"/>
      <c r="L41" s="40">
        <f t="shared" si="15"/>
        <v>0</v>
      </c>
      <c r="M41" s="34">
        <f t="shared" si="16"/>
        <v>0</v>
      </c>
      <c r="N41" s="41" t="e">
        <f t="shared" si="11"/>
        <v>#DIV/0!</v>
      </c>
      <c r="O41" s="34">
        <f t="shared" si="9"/>
        <v>0</v>
      </c>
      <c r="P41" s="34">
        <f t="shared" si="12"/>
        <v>0</v>
      </c>
      <c r="Q41" s="42" t="e">
        <f t="shared" si="13"/>
        <v>#DIV/0!</v>
      </c>
    </row>
    <row r="42" spans="1:17" x14ac:dyDescent="0.25">
      <c r="A42" s="73" t="s">
        <v>54</v>
      </c>
      <c r="B42" s="74" t="s">
        <v>129</v>
      </c>
      <c r="C42" s="75" t="s">
        <v>186</v>
      </c>
      <c r="D42" s="76">
        <v>2.87</v>
      </c>
      <c r="E42" s="70">
        <v>1500</v>
      </c>
      <c r="F42" s="27">
        <f t="shared" si="8"/>
        <v>4305</v>
      </c>
      <c r="G42" s="31">
        <v>0</v>
      </c>
      <c r="H42" s="28">
        <f t="shared" si="0"/>
        <v>0</v>
      </c>
      <c r="I42" s="29"/>
      <c r="J42" s="26">
        <f t="shared" si="14"/>
        <v>0</v>
      </c>
      <c r="K42" s="30">
        <f t="shared" si="10"/>
        <v>0</v>
      </c>
      <c r="L42" s="31">
        <f t="shared" si="15"/>
        <v>0</v>
      </c>
      <c r="M42" s="1">
        <f t="shared" si="16"/>
        <v>0</v>
      </c>
      <c r="N42" s="32">
        <f t="shared" si="11"/>
        <v>0</v>
      </c>
      <c r="O42" s="1">
        <f t="shared" si="9"/>
        <v>2.87</v>
      </c>
      <c r="P42" s="1">
        <f t="shared" si="12"/>
        <v>4305</v>
      </c>
      <c r="Q42" s="33">
        <f t="shared" si="13"/>
        <v>1</v>
      </c>
    </row>
    <row r="43" spans="1:17" x14ac:dyDescent="0.25">
      <c r="A43" s="73" t="s">
        <v>55</v>
      </c>
      <c r="B43" s="74" t="s">
        <v>130</v>
      </c>
      <c r="C43" s="75" t="s">
        <v>186</v>
      </c>
      <c r="D43" s="76">
        <v>0.54</v>
      </c>
      <c r="E43" s="70">
        <v>1650</v>
      </c>
      <c r="F43" s="27">
        <f t="shared" si="8"/>
        <v>891</v>
      </c>
      <c r="G43" s="31">
        <v>0</v>
      </c>
      <c r="H43" s="28">
        <f t="shared" si="0"/>
        <v>0</v>
      </c>
      <c r="I43" s="29"/>
      <c r="J43" s="26">
        <f t="shared" si="14"/>
        <v>0</v>
      </c>
      <c r="K43" s="30">
        <f t="shared" si="10"/>
        <v>0</v>
      </c>
      <c r="L43" s="31">
        <f t="shared" si="15"/>
        <v>0</v>
      </c>
      <c r="M43" s="1">
        <f t="shared" si="16"/>
        <v>0</v>
      </c>
      <c r="N43" s="32">
        <f t="shared" si="11"/>
        <v>0</v>
      </c>
      <c r="O43" s="1">
        <f t="shared" si="9"/>
        <v>0.54</v>
      </c>
      <c r="P43" s="1">
        <f t="shared" si="12"/>
        <v>891</v>
      </c>
      <c r="Q43" s="33">
        <f t="shared" si="13"/>
        <v>1</v>
      </c>
    </row>
    <row r="44" spans="1:17" x14ac:dyDescent="0.25">
      <c r="A44" s="73" t="s">
        <v>56</v>
      </c>
      <c r="B44" s="74" t="s">
        <v>131</v>
      </c>
      <c r="C44" s="75" t="s">
        <v>186</v>
      </c>
      <c r="D44" s="76">
        <v>2.0699999999999998</v>
      </c>
      <c r="E44" s="70">
        <v>1650</v>
      </c>
      <c r="F44" s="27">
        <f t="shared" si="8"/>
        <v>3415.5</v>
      </c>
      <c r="G44" s="31">
        <v>0</v>
      </c>
      <c r="H44" s="28">
        <f t="shared" si="0"/>
        <v>0</v>
      </c>
      <c r="I44" s="29"/>
      <c r="J44" s="26">
        <f t="shared" si="14"/>
        <v>0</v>
      </c>
      <c r="K44" s="30">
        <f t="shared" si="10"/>
        <v>0</v>
      </c>
      <c r="L44" s="31">
        <f t="shared" si="15"/>
        <v>0</v>
      </c>
      <c r="M44" s="1">
        <f t="shared" si="16"/>
        <v>0</v>
      </c>
      <c r="N44" s="32">
        <f t="shared" si="11"/>
        <v>0</v>
      </c>
      <c r="O44" s="1">
        <f t="shared" si="9"/>
        <v>2.0699999999999998</v>
      </c>
      <c r="P44" s="1">
        <f t="shared" si="12"/>
        <v>3415.5</v>
      </c>
      <c r="Q44" s="33">
        <f t="shared" si="13"/>
        <v>1</v>
      </c>
    </row>
    <row r="45" spans="1:17" x14ac:dyDescent="0.25">
      <c r="A45" s="73" t="s">
        <v>57</v>
      </c>
      <c r="B45" s="74" t="s">
        <v>132</v>
      </c>
      <c r="C45" s="75" t="s">
        <v>186</v>
      </c>
      <c r="D45" s="76">
        <v>1</v>
      </c>
      <c r="E45" s="70">
        <v>1650</v>
      </c>
      <c r="F45" s="27">
        <f t="shared" si="8"/>
        <v>1650</v>
      </c>
      <c r="G45" s="31">
        <v>0</v>
      </c>
      <c r="H45" s="28">
        <f t="shared" si="0"/>
        <v>0</v>
      </c>
      <c r="I45" s="29"/>
      <c r="J45" s="26">
        <f t="shared" si="14"/>
        <v>0</v>
      </c>
      <c r="K45" s="30">
        <f t="shared" si="10"/>
        <v>0</v>
      </c>
      <c r="L45" s="31">
        <f t="shared" si="15"/>
        <v>0</v>
      </c>
      <c r="M45" s="1">
        <f t="shared" si="16"/>
        <v>0</v>
      </c>
      <c r="N45" s="32">
        <f t="shared" si="11"/>
        <v>0</v>
      </c>
      <c r="O45" s="1">
        <f t="shared" si="9"/>
        <v>1</v>
      </c>
      <c r="P45" s="1">
        <f t="shared" si="12"/>
        <v>1650</v>
      </c>
      <c r="Q45" s="33">
        <f t="shared" si="13"/>
        <v>1</v>
      </c>
    </row>
    <row r="46" spans="1:17" x14ac:dyDescent="0.25">
      <c r="A46" s="73" t="s">
        <v>58</v>
      </c>
      <c r="B46" s="74" t="s">
        <v>133</v>
      </c>
      <c r="C46" s="75" t="s">
        <v>1</v>
      </c>
      <c r="D46" s="76">
        <v>546</v>
      </c>
      <c r="E46" s="70">
        <v>3</v>
      </c>
      <c r="F46" s="27">
        <f t="shared" si="8"/>
        <v>1638</v>
      </c>
      <c r="G46" s="31">
        <v>0</v>
      </c>
      <c r="H46" s="28">
        <f t="shared" si="0"/>
        <v>0</v>
      </c>
      <c r="I46" s="29"/>
      <c r="J46" s="26">
        <f t="shared" si="14"/>
        <v>0</v>
      </c>
      <c r="K46" s="30">
        <f t="shared" si="10"/>
        <v>0</v>
      </c>
      <c r="L46" s="31">
        <f t="shared" si="15"/>
        <v>0</v>
      </c>
      <c r="M46" s="1">
        <f t="shared" si="16"/>
        <v>0</v>
      </c>
      <c r="N46" s="32">
        <f t="shared" si="11"/>
        <v>0</v>
      </c>
      <c r="O46" s="1">
        <f t="shared" si="9"/>
        <v>546</v>
      </c>
      <c r="P46" s="1">
        <f t="shared" si="12"/>
        <v>1638</v>
      </c>
      <c r="Q46" s="33">
        <f t="shared" si="13"/>
        <v>1</v>
      </c>
    </row>
    <row r="47" spans="1:17" x14ac:dyDescent="0.25">
      <c r="A47" s="73" t="s">
        <v>59</v>
      </c>
      <c r="B47" s="74" t="s">
        <v>134</v>
      </c>
      <c r="C47" s="75" t="s">
        <v>1</v>
      </c>
      <c r="D47" s="76">
        <v>60</v>
      </c>
      <c r="E47" s="70">
        <v>3.5</v>
      </c>
      <c r="F47" s="27">
        <f t="shared" si="8"/>
        <v>210</v>
      </c>
      <c r="G47" s="31">
        <v>0</v>
      </c>
      <c r="H47" s="28">
        <f t="shared" si="0"/>
        <v>0</v>
      </c>
      <c r="I47" s="29"/>
      <c r="J47" s="26">
        <f t="shared" si="14"/>
        <v>0</v>
      </c>
      <c r="K47" s="30">
        <f t="shared" si="10"/>
        <v>0</v>
      </c>
      <c r="L47" s="31">
        <f t="shared" si="15"/>
        <v>0</v>
      </c>
      <c r="M47" s="1">
        <f t="shared" si="16"/>
        <v>0</v>
      </c>
      <c r="N47" s="32">
        <f t="shared" si="11"/>
        <v>0</v>
      </c>
      <c r="O47" s="1">
        <f t="shared" si="9"/>
        <v>60</v>
      </c>
      <c r="P47" s="1">
        <f t="shared" si="12"/>
        <v>210</v>
      </c>
      <c r="Q47" s="33">
        <f t="shared" si="13"/>
        <v>1</v>
      </c>
    </row>
    <row r="48" spans="1:17" x14ac:dyDescent="0.25">
      <c r="A48" s="73" t="s">
        <v>60</v>
      </c>
      <c r="B48" s="74" t="s">
        <v>135</v>
      </c>
      <c r="C48" s="75" t="s">
        <v>2</v>
      </c>
      <c r="D48" s="76">
        <v>27</v>
      </c>
      <c r="E48" s="70">
        <v>350</v>
      </c>
      <c r="F48" s="27">
        <f t="shared" si="8"/>
        <v>9450</v>
      </c>
      <c r="G48" s="31">
        <v>0</v>
      </c>
      <c r="H48" s="28">
        <f t="shared" si="0"/>
        <v>0</v>
      </c>
      <c r="I48" s="29"/>
      <c r="J48" s="26">
        <f t="shared" si="14"/>
        <v>0</v>
      </c>
      <c r="K48" s="30">
        <f t="shared" si="10"/>
        <v>0</v>
      </c>
      <c r="L48" s="31">
        <f t="shared" si="15"/>
        <v>0</v>
      </c>
      <c r="M48" s="1">
        <f t="shared" si="16"/>
        <v>0</v>
      </c>
      <c r="N48" s="32">
        <f t="shared" si="11"/>
        <v>0</v>
      </c>
      <c r="O48" s="1">
        <f t="shared" si="9"/>
        <v>27</v>
      </c>
      <c r="P48" s="1">
        <f t="shared" si="12"/>
        <v>9450</v>
      </c>
      <c r="Q48" s="33">
        <f t="shared" si="13"/>
        <v>1</v>
      </c>
    </row>
    <row r="49" spans="1:17" x14ac:dyDescent="0.25">
      <c r="A49" s="73" t="s">
        <v>61</v>
      </c>
      <c r="B49" s="74" t="s">
        <v>136</v>
      </c>
      <c r="C49" s="75" t="s">
        <v>2</v>
      </c>
      <c r="D49" s="76">
        <v>17</v>
      </c>
      <c r="E49" s="70">
        <v>300</v>
      </c>
      <c r="F49" s="27">
        <f t="shared" si="8"/>
        <v>5100</v>
      </c>
      <c r="G49" s="31">
        <v>0</v>
      </c>
      <c r="H49" s="28">
        <f t="shared" si="0"/>
        <v>0</v>
      </c>
      <c r="I49" s="29"/>
      <c r="J49" s="26">
        <f t="shared" si="14"/>
        <v>0</v>
      </c>
      <c r="K49" s="30">
        <f t="shared" si="10"/>
        <v>0</v>
      </c>
      <c r="L49" s="31">
        <f t="shared" si="15"/>
        <v>0</v>
      </c>
      <c r="M49" s="1">
        <f t="shared" si="16"/>
        <v>0</v>
      </c>
      <c r="N49" s="32">
        <f t="shared" si="11"/>
        <v>0</v>
      </c>
      <c r="O49" s="1">
        <f t="shared" si="9"/>
        <v>17</v>
      </c>
      <c r="P49" s="1">
        <f t="shared" si="12"/>
        <v>5100</v>
      </c>
      <c r="Q49" s="33">
        <f t="shared" si="13"/>
        <v>1</v>
      </c>
    </row>
    <row r="50" spans="1:17" x14ac:dyDescent="0.25">
      <c r="A50" s="73" t="s">
        <v>62</v>
      </c>
      <c r="B50" s="74" t="s">
        <v>137</v>
      </c>
      <c r="C50" s="75" t="s">
        <v>2</v>
      </c>
      <c r="D50" s="76">
        <v>11</v>
      </c>
      <c r="E50" s="70">
        <v>500</v>
      </c>
      <c r="F50" s="27">
        <f t="shared" si="8"/>
        <v>5500</v>
      </c>
      <c r="G50" s="31">
        <v>0</v>
      </c>
      <c r="H50" s="28">
        <f t="shared" si="0"/>
        <v>0</v>
      </c>
      <c r="I50" s="29"/>
      <c r="J50" s="26">
        <f t="shared" si="14"/>
        <v>0</v>
      </c>
      <c r="K50" s="30">
        <f t="shared" si="10"/>
        <v>0</v>
      </c>
      <c r="L50" s="31">
        <f t="shared" si="15"/>
        <v>0</v>
      </c>
      <c r="M50" s="1">
        <f t="shared" si="16"/>
        <v>0</v>
      </c>
      <c r="N50" s="32">
        <f t="shared" si="11"/>
        <v>0</v>
      </c>
      <c r="O50" s="1">
        <f t="shared" si="9"/>
        <v>11</v>
      </c>
      <c r="P50" s="1">
        <f t="shared" si="12"/>
        <v>5500</v>
      </c>
      <c r="Q50" s="33">
        <f t="shared" si="13"/>
        <v>1</v>
      </c>
    </row>
    <row r="51" spans="1:17" x14ac:dyDescent="0.25">
      <c r="A51" s="73" t="s">
        <v>63</v>
      </c>
      <c r="B51" s="74" t="s">
        <v>138</v>
      </c>
      <c r="C51" s="75" t="s">
        <v>2</v>
      </c>
      <c r="D51" s="76">
        <v>6</v>
      </c>
      <c r="E51" s="70">
        <v>500</v>
      </c>
      <c r="F51" s="27">
        <f t="shared" si="8"/>
        <v>3000</v>
      </c>
      <c r="G51" s="31">
        <v>0</v>
      </c>
      <c r="H51" s="28">
        <f t="shared" si="0"/>
        <v>0</v>
      </c>
      <c r="I51" s="29"/>
      <c r="J51" s="26">
        <f t="shared" si="14"/>
        <v>0</v>
      </c>
      <c r="K51" s="30">
        <f t="shared" si="10"/>
        <v>0</v>
      </c>
      <c r="L51" s="31">
        <f t="shared" si="15"/>
        <v>0</v>
      </c>
      <c r="M51" s="1">
        <f t="shared" si="16"/>
        <v>0</v>
      </c>
      <c r="N51" s="32">
        <f t="shared" si="11"/>
        <v>0</v>
      </c>
      <c r="O51" s="1">
        <f t="shared" si="9"/>
        <v>6</v>
      </c>
      <c r="P51" s="1">
        <f t="shared" si="12"/>
        <v>3000</v>
      </c>
      <c r="Q51" s="33">
        <f t="shared" si="13"/>
        <v>1</v>
      </c>
    </row>
    <row r="52" spans="1:17" ht="26.25" x14ac:dyDescent="0.25">
      <c r="A52" s="73" t="s">
        <v>64</v>
      </c>
      <c r="B52" s="74" t="s">
        <v>139</v>
      </c>
      <c r="C52" s="75" t="s">
        <v>183</v>
      </c>
      <c r="D52" s="76">
        <v>183</v>
      </c>
      <c r="E52" s="70">
        <v>13</v>
      </c>
      <c r="F52" s="27">
        <f t="shared" si="8"/>
        <v>2379</v>
      </c>
      <c r="G52" s="31">
        <v>0</v>
      </c>
      <c r="H52" s="28">
        <f t="shared" si="0"/>
        <v>0</v>
      </c>
      <c r="I52" s="29"/>
      <c r="J52" s="26">
        <f t="shared" si="14"/>
        <v>0</v>
      </c>
      <c r="K52" s="30">
        <f t="shared" si="10"/>
        <v>0</v>
      </c>
      <c r="L52" s="31">
        <f t="shared" si="15"/>
        <v>0</v>
      </c>
      <c r="M52" s="1">
        <f t="shared" si="16"/>
        <v>0</v>
      </c>
      <c r="N52" s="32">
        <f t="shared" si="11"/>
        <v>0</v>
      </c>
      <c r="O52" s="1">
        <f t="shared" si="9"/>
        <v>183</v>
      </c>
      <c r="P52" s="1">
        <f t="shared" si="12"/>
        <v>2379</v>
      </c>
      <c r="Q52" s="33">
        <f t="shared" si="13"/>
        <v>1</v>
      </c>
    </row>
    <row r="53" spans="1:17" ht="26.25" x14ac:dyDescent="0.25">
      <c r="A53" s="73" t="s">
        <v>65</v>
      </c>
      <c r="B53" s="74" t="s">
        <v>140</v>
      </c>
      <c r="C53" s="75" t="s">
        <v>183</v>
      </c>
      <c r="D53" s="76">
        <v>80</v>
      </c>
      <c r="E53" s="70">
        <v>13</v>
      </c>
      <c r="F53" s="27">
        <f t="shared" si="8"/>
        <v>1040</v>
      </c>
      <c r="G53" s="31">
        <v>0</v>
      </c>
      <c r="H53" s="28">
        <f t="shared" si="0"/>
        <v>0</v>
      </c>
      <c r="I53" s="29"/>
      <c r="J53" s="26">
        <f t="shared" si="14"/>
        <v>0</v>
      </c>
      <c r="K53" s="30">
        <f t="shared" si="10"/>
        <v>0</v>
      </c>
      <c r="L53" s="31">
        <f t="shared" si="15"/>
        <v>0</v>
      </c>
      <c r="M53" s="1">
        <f t="shared" si="16"/>
        <v>0</v>
      </c>
      <c r="N53" s="32">
        <f t="shared" si="11"/>
        <v>0</v>
      </c>
      <c r="O53" s="1">
        <f t="shared" si="9"/>
        <v>80</v>
      </c>
      <c r="P53" s="1">
        <f t="shared" si="12"/>
        <v>1040</v>
      </c>
      <c r="Q53" s="33">
        <f t="shared" si="13"/>
        <v>1</v>
      </c>
    </row>
    <row r="54" spans="1:17" ht="26.25" x14ac:dyDescent="0.25">
      <c r="A54" s="73" t="s">
        <v>66</v>
      </c>
      <c r="B54" s="74" t="s">
        <v>141</v>
      </c>
      <c r="C54" s="75" t="s">
        <v>183</v>
      </c>
      <c r="D54" s="76">
        <v>194</v>
      </c>
      <c r="E54" s="70">
        <v>13</v>
      </c>
      <c r="F54" s="27">
        <f t="shared" si="8"/>
        <v>2522</v>
      </c>
      <c r="G54" s="31">
        <v>0</v>
      </c>
      <c r="H54" s="28">
        <f t="shared" si="0"/>
        <v>0</v>
      </c>
      <c r="I54" s="29"/>
      <c r="J54" s="26">
        <f t="shared" si="14"/>
        <v>0</v>
      </c>
      <c r="K54" s="30">
        <f t="shared" si="10"/>
        <v>0</v>
      </c>
      <c r="L54" s="31">
        <f t="shared" si="15"/>
        <v>0</v>
      </c>
      <c r="M54" s="1">
        <f t="shared" si="16"/>
        <v>0</v>
      </c>
      <c r="N54" s="32">
        <f t="shared" si="11"/>
        <v>0</v>
      </c>
      <c r="O54" s="1">
        <f t="shared" si="9"/>
        <v>194</v>
      </c>
      <c r="P54" s="1">
        <f t="shared" si="12"/>
        <v>2522</v>
      </c>
      <c r="Q54" s="33">
        <f t="shared" si="13"/>
        <v>1</v>
      </c>
    </row>
    <row r="55" spans="1:17" ht="26.25" x14ac:dyDescent="0.25">
      <c r="A55" s="73" t="s">
        <v>67</v>
      </c>
      <c r="B55" s="74" t="s">
        <v>142</v>
      </c>
      <c r="C55" s="75" t="s">
        <v>183</v>
      </c>
      <c r="D55" s="76">
        <v>55</v>
      </c>
      <c r="E55" s="70">
        <v>13</v>
      </c>
      <c r="F55" s="27">
        <f t="shared" si="8"/>
        <v>715</v>
      </c>
      <c r="G55" s="31">
        <v>0</v>
      </c>
      <c r="H55" s="28">
        <f t="shared" si="0"/>
        <v>0</v>
      </c>
      <c r="I55" s="29"/>
      <c r="J55" s="26">
        <f t="shared" si="14"/>
        <v>0</v>
      </c>
      <c r="K55" s="30">
        <f t="shared" si="10"/>
        <v>0</v>
      </c>
      <c r="L55" s="31">
        <f t="shared" si="15"/>
        <v>0</v>
      </c>
      <c r="M55" s="1">
        <f t="shared" si="16"/>
        <v>0</v>
      </c>
      <c r="N55" s="32">
        <f t="shared" si="11"/>
        <v>0</v>
      </c>
      <c r="O55" s="1">
        <f t="shared" si="9"/>
        <v>55</v>
      </c>
      <c r="P55" s="1">
        <f t="shared" si="12"/>
        <v>715</v>
      </c>
      <c r="Q55" s="33">
        <f t="shared" si="13"/>
        <v>1</v>
      </c>
    </row>
    <row r="56" spans="1:17" ht="26.25" x14ac:dyDescent="0.25">
      <c r="A56" s="73" t="s">
        <v>68</v>
      </c>
      <c r="B56" s="74" t="s">
        <v>143</v>
      </c>
      <c r="C56" s="75" t="s">
        <v>183</v>
      </c>
      <c r="D56" s="76">
        <v>66</v>
      </c>
      <c r="E56" s="70">
        <v>13</v>
      </c>
      <c r="F56" s="27">
        <f t="shared" si="8"/>
        <v>858</v>
      </c>
      <c r="G56" s="31">
        <v>0</v>
      </c>
      <c r="H56" s="28">
        <f t="shared" si="0"/>
        <v>0</v>
      </c>
      <c r="I56" s="29"/>
      <c r="J56" s="26">
        <f t="shared" si="14"/>
        <v>0</v>
      </c>
      <c r="K56" s="30">
        <f t="shared" si="10"/>
        <v>0</v>
      </c>
      <c r="L56" s="31">
        <f t="shared" si="15"/>
        <v>0</v>
      </c>
      <c r="M56" s="1">
        <f t="shared" si="16"/>
        <v>0</v>
      </c>
      <c r="N56" s="32">
        <f t="shared" si="11"/>
        <v>0</v>
      </c>
      <c r="O56" s="1">
        <f t="shared" si="9"/>
        <v>66</v>
      </c>
      <c r="P56" s="1">
        <f t="shared" si="12"/>
        <v>858</v>
      </c>
      <c r="Q56" s="33">
        <f t="shared" si="13"/>
        <v>1</v>
      </c>
    </row>
    <row r="57" spans="1:17" x14ac:dyDescent="0.25">
      <c r="A57" s="73" t="s">
        <v>69</v>
      </c>
      <c r="B57" s="74" t="s">
        <v>144</v>
      </c>
      <c r="C57" s="75" t="s">
        <v>183</v>
      </c>
      <c r="D57" s="76">
        <v>18.75</v>
      </c>
      <c r="E57" s="70">
        <v>25</v>
      </c>
      <c r="F57" s="27">
        <f t="shared" si="8"/>
        <v>468.75</v>
      </c>
      <c r="G57" s="31">
        <v>0</v>
      </c>
      <c r="H57" s="28">
        <f t="shared" si="0"/>
        <v>0</v>
      </c>
      <c r="I57" s="29"/>
      <c r="J57" s="26">
        <f t="shared" si="14"/>
        <v>0</v>
      </c>
      <c r="K57" s="30">
        <f t="shared" si="10"/>
        <v>0</v>
      </c>
      <c r="L57" s="31">
        <f t="shared" si="15"/>
        <v>0</v>
      </c>
      <c r="M57" s="1">
        <f t="shared" si="16"/>
        <v>0</v>
      </c>
      <c r="N57" s="32">
        <f t="shared" si="11"/>
        <v>0</v>
      </c>
      <c r="O57" s="1">
        <f t="shared" si="9"/>
        <v>18.75</v>
      </c>
      <c r="P57" s="1">
        <f t="shared" si="12"/>
        <v>468.75</v>
      </c>
      <c r="Q57" s="33">
        <f t="shared" si="13"/>
        <v>1</v>
      </c>
    </row>
    <row r="58" spans="1:17" ht="26.25" x14ac:dyDescent="0.25">
      <c r="A58" s="73" t="s">
        <v>70</v>
      </c>
      <c r="B58" s="74" t="s">
        <v>145</v>
      </c>
      <c r="C58" s="75" t="s">
        <v>183</v>
      </c>
      <c r="D58" s="76">
        <v>178</v>
      </c>
      <c r="E58" s="70">
        <v>20</v>
      </c>
      <c r="F58" s="27">
        <f t="shared" si="8"/>
        <v>3560</v>
      </c>
      <c r="G58" s="31">
        <v>0</v>
      </c>
      <c r="H58" s="28">
        <f t="shared" si="0"/>
        <v>0</v>
      </c>
      <c r="I58" s="29"/>
      <c r="J58" s="26">
        <f t="shared" si="14"/>
        <v>0</v>
      </c>
      <c r="K58" s="30">
        <f t="shared" si="10"/>
        <v>0</v>
      </c>
      <c r="L58" s="31">
        <f t="shared" si="15"/>
        <v>0</v>
      </c>
      <c r="M58" s="1">
        <f t="shared" si="16"/>
        <v>0</v>
      </c>
      <c r="N58" s="32">
        <f t="shared" si="11"/>
        <v>0</v>
      </c>
      <c r="O58" s="1">
        <f t="shared" si="9"/>
        <v>178</v>
      </c>
      <c r="P58" s="1">
        <f t="shared" si="12"/>
        <v>3560</v>
      </c>
      <c r="Q58" s="33">
        <f t="shared" si="13"/>
        <v>1</v>
      </c>
    </row>
    <row r="59" spans="1:17" x14ac:dyDescent="0.25">
      <c r="A59" s="79" t="s">
        <v>71</v>
      </c>
      <c r="B59" s="80" t="s">
        <v>146</v>
      </c>
      <c r="C59" s="72"/>
      <c r="D59" s="72"/>
      <c r="E59" s="81"/>
      <c r="F59" s="36"/>
      <c r="G59" s="40">
        <v>0</v>
      </c>
      <c r="H59" s="37">
        <f t="shared" si="0"/>
        <v>0</v>
      </c>
      <c r="I59" s="38"/>
      <c r="J59" s="35">
        <f t="shared" si="14"/>
        <v>0</v>
      </c>
      <c r="K59" s="39"/>
      <c r="L59" s="40">
        <f t="shared" si="15"/>
        <v>0</v>
      </c>
      <c r="M59" s="34">
        <f t="shared" si="16"/>
        <v>0</v>
      </c>
      <c r="N59" s="41" t="e">
        <f t="shared" si="11"/>
        <v>#DIV/0!</v>
      </c>
      <c r="O59" s="34">
        <f t="shared" si="9"/>
        <v>0</v>
      </c>
      <c r="P59" s="34">
        <f t="shared" si="12"/>
        <v>0</v>
      </c>
      <c r="Q59" s="42" t="e">
        <f t="shared" si="13"/>
        <v>#DIV/0!</v>
      </c>
    </row>
    <row r="60" spans="1:17" x14ac:dyDescent="0.25">
      <c r="A60" s="73" t="s">
        <v>72</v>
      </c>
      <c r="B60" s="74" t="s">
        <v>147</v>
      </c>
      <c r="C60" s="78" t="s">
        <v>187</v>
      </c>
      <c r="D60" s="77">
        <v>8.4</v>
      </c>
      <c r="E60" s="70">
        <v>20</v>
      </c>
      <c r="F60" s="27">
        <f t="shared" si="8"/>
        <v>168</v>
      </c>
      <c r="G60" s="31">
        <v>0</v>
      </c>
      <c r="H60" s="28">
        <f t="shared" si="0"/>
        <v>0</v>
      </c>
      <c r="I60" s="29"/>
      <c r="J60" s="26">
        <f t="shared" si="14"/>
        <v>0</v>
      </c>
      <c r="K60" s="30">
        <f t="shared" si="10"/>
        <v>0</v>
      </c>
      <c r="L60" s="31">
        <f t="shared" si="15"/>
        <v>0</v>
      </c>
      <c r="M60" s="1">
        <f t="shared" si="16"/>
        <v>0</v>
      </c>
      <c r="N60" s="32">
        <f t="shared" si="11"/>
        <v>0</v>
      </c>
      <c r="O60" s="1">
        <f t="shared" si="9"/>
        <v>8.4</v>
      </c>
      <c r="P60" s="1">
        <f t="shared" si="12"/>
        <v>168</v>
      </c>
      <c r="Q60" s="33">
        <f t="shared" si="13"/>
        <v>1</v>
      </c>
    </row>
    <row r="61" spans="1:17" x14ac:dyDescent="0.25">
      <c r="A61" s="79" t="s">
        <v>73</v>
      </c>
      <c r="B61" s="80" t="s">
        <v>148</v>
      </c>
      <c r="C61" s="72"/>
      <c r="D61" s="72"/>
      <c r="E61" s="81"/>
      <c r="F61" s="36"/>
      <c r="G61" s="40">
        <v>0</v>
      </c>
      <c r="H61" s="37">
        <f t="shared" si="0"/>
        <v>0</v>
      </c>
      <c r="I61" s="38"/>
      <c r="J61" s="35">
        <f t="shared" si="14"/>
        <v>0</v>
      </c>
      <c r="K61" s="39"/>
      <c r="L61" s="40">
        <f t="shared" si="15"/>
        <v>0</v>
      </c>
      <c r="M61" s="34">
        <f t="shared" si="16"/>
        <v>0</v>
      </c>
      <c r="N61" s="41" t="e">
        <f t="shared" si="11"/>
        <v>#DIV/0!</v>
      </c>
      <c r="O61" s="34">
        <f t="shared" si="9"/>
        <v>0</v>
      </c>
      <c r="P61" s="34">
        <f t="shared" si="12"/>
        <v>0</v>
      </c>
      <c r="Q61" s="42" t="e">
        <f t="shared" si="13"/>
        <v>#DIV/0!</v>
      </c>
    </row>
    <row r="62" spans="1:17" x14ac:dyDescent="0.25">
      <c r="A62" s="73" t="s">
        <v>74</v>
      </c>
      <c r="B62" s="74" t="s">
        <v>149</v>
      </c>
      <c r="C62" s="75" t="s">
        <v>183</v>
      </c>
      <c r="D62" s="76">
        <v>82</v>
      </c>
      <c r="E62" s="70">
        <v>90</v>
      </c>
      <c r="F62" s="27">
        <f t="shared" si="8"/>
        <v>7380</v>
      </c>
      <c r="G62" s="31">
        <v>0</v>
      </c>
      <c r="H62" s="28">
        <f t="shared" si="0"/>
        <v>0</v>
      </c>
      <c r="I62" s="29"/>
      <c r="J62" s="26">
        <f t="shared" si="14"/>
        <v>0</v>
      </c>
      <c r="K62" s="30">
        <f t="shared" si="10"/>
        <v>0</v>
      </c>
      <c r="L62" s="31">
        <f t="shared" si="15"/>
        <v>0</v>
      </c>
      <c r="M62" s="1">
        <f t="shared" si="16"/>
        <v>0</v>
      </c>
      <c r="N62" s="32">
        <f t="shared" si="11"/>
        <v>0</v>
      </c>
      <c r="O62" s="1">
        <f t="shared" si="9"/>
        <v>82</v>
      </c>
      <c r="P62" s="1">
        <f t="shared" si="12"/>
        <v>7380</v>
      </c>
      <c r="Q62" s="33">
        <f t="shared" si="13"/>
        <v>1</v>
      </c>
    </row>
    <row r="63" spans="1:17" x14ac:dyDescent="0.25">
      <c r="A63" s="73" t="s">
        <v>75</v>
      </c>
      <c r="B63" s="74" t="s">
        <v>150</v>
      </c>
      <c r="C63" s="75" t="s">
        <v>183</v>
      </c>
      <c r="D63" s="76">
        <v>12</v>
      </c>
      <c r="E63" s="70">
        <v>85</v>
      </c>
      <c r="F63" s="27">
        <f t="shared" si="8"/>
        <v>1020</v>
      </c>
      <c r="G63" s="31">
        <v>0</v>
      </c>
      <c r="H63" s="28">
        <f t="shared" si="0"/>
        <v>0</v>
      </c>
      <c r="I63" s="29"/>
      <c r="J63" s="26">
        <f t="shared" si="14"/>
        <v>0</v>
      </c>
      <c r="K63" s="30">
        <f t="shared" si="10"/>
        <v>0</v>
      </c>
      <c r="L63" s="31">
        <f t="shared" si="15"/>
        <v>0</v>
      </c>
      <c r="M63" s="1">
        <f t="shared" si="16"/>
        <v>0</v>
      </c>
      <c r="N63" s="32">
        <f t="shared" si="11"/>
        <v>0</v>
      </c>
      <c r="O63" s="1">
        <f t="shared" si="9"/>
        <v>12</v>
      </c>
      <c r="P63" s="1">
        <f t="shared" si="12"/>
        <v>1020</v>
      </c>
      <c r="Q63" s="33">
        <f t="shared" si="13"/>
        <v>1</v>
      </c>
    </row>
    <row r="64" spans="1:17" x14ac:dyDescent="0.25">
      <c r="A64" s="73" t="s">
        <v>76</v>
      </c>
      <c r="B64" s="74" t="s">
        <v>151</v>
      </c>
      <c r="C64" s="75" t="s">
        <v>183</v>
      </c>
      <c r="D64" s="76">
        <v>55</v>
      </c>
      <c r="E64" s="70">
        <v>100</v>
      </c>
      <c r="F64" s="27">
        <f t="shared" si="8"/>
        <v>5500</v>
      </c>
      <c r="G64" s="31">
        <v>0</v>
      </c>
      <c r="H64" s="28">
        <f t="shared" si="0"/>
        <v>0</v>
      </c>
      <c r="I64" s="29"/>
      <c r="J64" s="26">
        <f t="shared" si="14"/>
        <v>0</v>
      </c>
      <c r="K64" s="30">
        <f t="shared" si="10"/>
        <v>0</v>
      </c>
      <c r="L64" s="31">
        <f t="shared" si="15"/>
        <v>0</v>
      </c>
      <c r="M64" s="1">
        <f t="shared" si="16"/>
        <v>0</v>
      </c>
      <c r="N64" s="32">
        <f t="shared" si="11"/>
        <v>0</v>
      </c>
      <c r="O64" s="1">
        <f t="shared" si="9"/>
        <v>55</v>
      </c>
      <c r="P64" s="1">
        <f t="shared" si="12"/>
        <v>5500</v>
      </c>
      <c r="Q64" s="33">
        <f t="shared" si="13"/>
        <v>1</v>
      </c>
    </row>
    <row r="65" spans="1:17" x14ac:dyDescent="0.25">
      <c r="A65" s="73" t="s">
        <v>77</v>
      </c>
      <c r="B65" s="74" t="s">
        <v>152</v>
      </c>
      <c r="C65" s="75" t="s">
        <v>183</v>
      </c>
      <c r="D65" s="76">
        <v>74</v>
      </c>
      <c r="E65" s="70">
        <v>100</v>
      </c>
      <c r="F65" s="27">
        <f t="shared" si="8"/>
        <v>7400</v>
      </c>
      <c r="G65" s="31">
        <v>0</v>
      </c>
      <c r="H65" s="28">
        <f t="shared" si="0"/>
        <v>0</v>
      </c>
      <c r="I65" s="29"/>
      <c r="J65" s="26">
        <f t="shared" si="14"/>
        <v>0</v>
      </c>
      <c r="K65" s="30">
        <f t="shared" si="10"/>
        <v>0</v>
      </c>
      <c r="L65" s="31">
        <f t="shared" si="15"/>
        <v>0</v>
      </c>
      <c r="M65" s="1">
        <f t="shared" si="16"/>
        <v>0</v>
      </c>
      <c r="N65" s="32">
        <f t="shared" si="11"/>
        <v>0</v>
      </c>
      <c r="O65" s="1">
        <f t="shared" si="9"/>
        <v>74</v>
      </c>
      <c r="P65" s="1">
        <f t="shared" si="12"/>
        <v>7400</v>
      </c>
      <c r="Q65" s="33">
        <f t="shared" si="13"/>
        <v>1</v>
      </c>
    </row>
    <row r="66" spans="1:17" x14ac:dyDescent="0.25">
      <c r="A66" s="79" t="s">
        <v>78</v>
      </c>
      <c r="B66" s="80" t="s">
        <v>153</v>
      </c>
      <c r="C66" s="72"/>
      <c r="D66" s="72"/>
      <c r="E66" s="81"/>
      <c r="F66" s="36"/>
      <c r="G66" s="40">
        <v>0</v>
      </c>
      <c r="H66" s="37">
        <f t="shared" si="0"/>
        <v>0</v>
      </c>
      <c r="I66" s="38"/>
      <c r="J66" s="35">
        <f t="shared" si="14"/>
        <v>0</v>
      </c>
      <c r="K66" s="39"/>
      <c r="L66" s="40">
        <f t="shared" si="15"/>
        <v>0</v>
      </c>
      <c r="M66" s="34">
        <f t="shared" si="16"/>
        <v>0</v>
      </c>
      <c r="N66" s="41" t="e">
        <f t="shared" si="11"/>
        <v>#DIV/0!</v>
      </c>
      <c r="O66" s="34">
        <f t="shared" si="9"/>
        <v>0</v>
      </c>
      <c r="P66" s="34">
        <f t="shared" si="12"/>
        <v>0</v>
      </c>
      <c r="Q66" s="42" t="e">
        <f t="shared" si="13"/>
        <v>#DIV/0!</v>
      </c>
    </row>
    <row r="67" spans="1:17" x14ac:dyDescent="0.25">
      <c r="A67" s="73" t="s">
        <v>79</v>
      </c>
      <c r="B67" s="74" t="s">
        <v>154</v>
      </c>
      <c r="C67" s="75" t="s">
        <v>183</v>
      </c>
      <c r="D67" s="76">
        <v>108</v>
      </c>
      <c r="E67" s="70">
        <v>15</v>
      </c>
      <c r="F67" s="27">
        <f t="shared" si="8"/>
        <v>1620</v>
      </c>
      <c r="G67" s="31">
        <v>0</v>
      </c>
      <c r="H67" s="28">
        <f t="shared" si="0"/>
        <v>0</v>
      </c>
      <c r="I67" s="29"/>
      <c r="J67" s="26">
        <f t="shared" si="14"/>
        <v>0</v>
      </c>
      <c r="K67" s="30">
        <f t="shared" si="10"/>
        <v>0</v>
      </c>
      <c r="L67" s="31">
        <f t="shared" si="15"/>
        <v>0</v>
      </c>
      <c r="M67" s="1">
        <f t="shared" si="16"/>
        <v>0</v>
      </c>
      <c r="N67" s="32">
        <f t="shared" si="11"/>
        <v>0</v>
      </c>
      <c r="O67" s="1">
        <f t="shared" si="9"/>
        <v>108</v>
      </c>
      <c r="P67" s="1">
        <f t="shared" si="12"/>
        <v>1620</v>
      </c>
      <c r="Q67" s="33">
        <f t="shared" si="13"/>
        <v>1</v>
      </c>
    </row>
    <row r="68" spans="1:17" x14ac:dyDescent="0.25">
      <c r="A68" s="73" t="s">
        <v>80</v>
      </c>
      <c r="B68" s="74" t="s">
        <v>155</v>
      </c>
      <c r="C68" s="75" t="s">
        <v>183</v>
      </c>
      <c r="D68" s="76">
        <v>108</v>
      </c>
      <c r="E68" s="70">
        <v>15</v>
      </c>
      <c r="F68" s="27">
        <f t="shared" si="8"/>
        <v>1620</v>
      </c>
      <c r="G68" s="31">
        <v>0</v>
      </c>
      <c r="H68" s="28">
        <f t="shared" si="0"/>
        <v>0</v>
      </c>
      <c r="I68" s="29"/>
      <c r="J68" s="26">
        <f t="shared" si="14"/>
        <v>0</v>
      </c>
      <c r="K68" s="30">
        <f t="shared" si="10"/>
        <v>0</v>
      </c>
      <c r="L68" s="31">
        <f t="shared" si="15"/>
        <v>0</v>
      </c>
      <c r="M68" s="1">
        <f t="shared" si="16"/>
        <v>0</v>
      </c>
      <c r="N68" s="32">
        <f t="shared" si="11"/>
        <v>0</v>
      </c>
      <c r="O68" s="1">
        <f t="shared" si="9"/>
        <v>108</v>
      </c>
      <c r="P68" s="1">
        <f t="shared" si="12"/>
        <v>1620</v>
      </c>
      <c r="Q68" s="33">
        <f t="shared" si="13"/>
        <v>1</v>
      </c>
    </row>
    <row r="69" spans="1:17" x14ac:dyDescent="0.25">
      <c r="A69" s="73" t="s">
        <v>81</v>
      </c>
      <c r="B69" s="74" t="s">
        <v>156</v>
      </c>
      <c r="C69" s="75" t="s">
        <v>183</v>
      </c>
      <c r="D69" s="76">
        <v>108</v>
      </c>
      <c r="E69" s="70">
        <v>60</v>
      </c>
      <c r="F69" s="27">
        <f t="shared" si="8"/>
        <v>6480</v>
      </c>
      <c r="G69" s="31">
        <v>0</v>
      </c>
      <c r="H69" s="28">
        <f t="shared" si="0"/>
        <v>0</v>
      </c>
      <c r="I69" s="29"/>
      <c r="J69" s="26">
        <f t="shared" si="14"/>
        <v>0</v>
      </c>
      <c r="K69" s="30">
        <f t="shared" si="10"/>
        <v>0</v>
      </c>
      <c r="L69" s="31">
        <f t="shared" si="15"/>
        <v>0</v>
      </c>
      <c r="M69" s="1">
        <f t="shared" si="16"/>
        <v>0</v>
      </c>
      <c r="N69" s="32">
        <f t="shared" si="11"/>
        <v>0</v>
      </c>
      <c r="O69" s="1">
        <f t="shared" si="9"/>
        <v>108</v>
      </c>
      <c r="P69" s="1">
        <f t="shared" si="12"/>
        <v>6480</v>
      </c>
      <c r="Q69" s="33">
        <f t="shared" si="13"/>
        <v>1</v>
      </c>
    </row>
    <row r="70" spans="1:17" x14ac:dyDescent="0.25">
      <c r="A70" s="73" t="s">
        <v>82</v>
      </c>
      <c r="B70" s="74" t="s">
        <v>157</v>
      </c>
      <c r="C70" s="75" t="s">
        <v>185</v>
      </c>
      <c r="D70" s="76">
        <v>15.2</v>
      </c>
      <c r="E70" s="70">
        <v>35</v>
      </c>
      <c r="F70" s="27">
        <f t="shared" si="8"/>
        <v>532</v>
      </c>
      <c r="G70" s="31">
        <v>0</v>
      </c>
      <c r="H70" s="28">
        <f t="shared" si="0"/>
        <v>0</v>
      </c>
      <c r="I70" s="29"/>
      <c r="J70" s="26">
        <f t="shared" si="14"/>
        <v>0</v>
      </c>
      <c r="K70" s="30">
        <f t="shared" si="10"/>
        <v>0</v>
      </c>
      <c r="L70" s="31">
        <f t="shared" si="15"/>
        <v>0</v>
      </c>
      <c r="M70" s="1">
        <f t="shared" si="16"/>
        <v>0</v>
      </c>
      <c r="N70" s="32">
        <f t="shared" si="11"/>
        <v>0</v>
      </c>
      <c r="O70" s="1">
        <f t="shared" si="9"/>
        <v>15.2</v>
      </c>
      <c r="P70" s="1">
        <f t="shared" si="12"/>
        <v>532</v>
      </c>
      <c r="Q70" s="33">
        <f t="shared" si="13"/>
        <v>1</v>
      </c>
    </row>
    <row r="71" spans="1:17" ht="26.25" x14ac:dyDescent="0.25">
      <c r="A71" s="73" t="s">
        <v>83</v>
      </c>
      <c r="B71" s="82" t="s">
        <v>158</v>
      </c>
      <c r="C71" s="75" t="s">
        <v>183</v>
      </c>
      <c r="D71" s="76">
        <v>12.8</v>
      </c>
      <c r="E71" s="70">
        <v>60</v>
      </c>
      <c r="F71" s="27">
        <f t="shared" si="8"/>
        <v>768</v>
      </c>
      <c r="G71" s="31">
        <v>0</v>
      </c>
      <c r="H71" s="28">
        <f t="shared" si="0"/>
        <v>0</v>
      </c>
      <c r="I71" s="29"/>
      <c r="J71" s="26">
        <f t="shared" si="14"/>
        <v>0</v>
      </c>
      <c r="K71" s="30">
        <f t="shared" si="10"/>
        <v>0</v>
      </c>
      <c r="L71" s="31">
        <f t="shared" si="15"/>
        <v>0</v>
      </c>
      <c r="M71" s="1">
        <f t="shared" si="16"/>
        <v>0</v>
      </c>
      <c r="N71" s="32">
        <f t="shared" si="11"/>
        <v>0</v>
      </c>
      <c r="O71" s="1">
        <f t="shared" si="9"/>
        <v>12.8</v>
      </c>
      <c r="P71" s="1">
        <f t="shared" si="12"/>
        <v>768</v>
      </c>
      <c r="Q71" s="33">
        <f t="shared" si="13"/>
        <v>1</v>
      </c>
    </row>
    <row r="72" spans="1:17" x14ac:dyDescent="0.25">
      <c r="A72" s="73" t="s">
        <v>84</v>
      </c>
      <c r="B72" s="82" t="s">
        <v>159</v>
      </c>
      <c r="C72" s="75" t="s">
        <v>183</v>
      </c>
      <c r="D72" s="76">
        <v>180</v>
      </c>
      <c r="E72" s="70">
        <v>7</v>
      </c>
      <c r="F72" s="27">
        <f t="shared" si="8"/>
        <v>1260</v>
      </c>
      <c r="G72" s="31">
        <v>0</v>
      </c>
      <c r="H72" s="28">
        <f t="shared" si="0"/>
        <v>0</v>
      </c>
      <c r="I72" s="29">
        <v>37.01</v>
      </c>
      <c r="J72" s="26">
        <f t="shared" si="14"/>
        <v>259.07</v>
      </c>
      <c r="K72" s="30">
        <f t="shared" si="10"/>
        <v>0.21</v>
      </c>
      <c r="L72" s="31">
        <f t="shared" si="15"/>
        <v>37.01</v>
      </c>
      <c r="M72" s="1">
        <f t="shared" si="16"/>
        <v>259.07</v>
      </c>
      <c r="N72" s="32">
        <f t="shared" si="11"/>
        <v>0.21</v>
      </c>
      <c r="O72" s="1">
        <f t="shared" si="9"/>
        <v>142.99</v>
      </c>
      <c r="P72" s="1">
        <f t="shared" si="12"/>
        <v>1000.93</v>
      </c>
      <c r="Q72" s="33">
        <f t="shared" si="13"/>
        <v>0.79</v>
      </c>
    </row>
    <row r="73" spans="1:17" x14ac:dyDescent="0.25">
      <c r="A73" s="79" t="s">
        <v>85</v>
      </c>
      <c r="B73" s="83" t="s">
        <v>160</v>
      </c>
      <c r="C73" s="84"/>
      <c r="D73" s="84"/>
      <c r="E73" s="81"/>
      <c r="F73" s="36"/>
      <c r="G73" s="40">
        <v>0</v>
      </c>
      <c r="H73" s="37">
        <f t="shared" si="0"/>
        <v>0</v>
      </c>
      <c r="I73" s="38"/>
      <c r="J73" s="35">
        <f t="shared" si="14"/>
        <v>0</v>
      </c>
      <c r="K73" s="39"/>
      <c r="L73" s="40">
        <f t="shared" si="15"/>
        <v>0</v>
      </c>
      <c r="M73" s="34">
        <f t="shared" si="16"/>
        <v>0</v>
      </c>
      <c r="N73" s="41" t="e">
        <f t="shared" si="11"/>
        <v>#DIV/0!</v>
      </c>
      <c r="O73" s="34">
        <f t="shared" si="9"/>
        <v>0</v>
      </c>
      <c r="P73" s="34">
        <f t="shared" si="12"/>
        <v>0</v>
      </c>
      <c r="Q73" s="42" t="e">
        <f t="shared" si="13"/>
        <v>#DIV/0!</v>
      </c>
    </row>
    <row r="74" spans="1:17" ht="26.25" x14ac:dyDescent="0.25">
      <c r="A74" s="73" t="s">
        <v>86</v>
      </c>
      <c r="B74" s="82" t="s">
        <v>161</v>
      </c>
      <c r="C74" s="75" t="s">
        <v>183</v>
      </c>
      <c r="D74" s="76">
        <v>99</v>
      </c>
      <c r="E74" s="70">
        <v>35</v>
      </c>
      <c r="F74" s="27">
        <f t="shared" si="8"/>
        <v>3465</v>
      </c>
      <c r="G74" s="31">
        <v>0</v>
      </c>
      <c r="H74" s="28">
        <f t="shared" si="0"/>
        <v>0</v>
      </c>
      <c r="I74" s="29"/>
      <c r="J74" s="26">
        <f t="shared" si="14"/>
        <v>0</v>
      </c>
      <c r="K74" s="30">
        <f t="shared" si="10"/>
        <v>0</v>
      </c>
      <c r="L74" s="31">
        <f t="shared" si="15"/>
        <v>0</v>
      </c>
      <c r="M74" s="1">
        <f t="shared" si="16"/>
        <v>0</v>
      </c>
      <c r="N74" s="32">
        <f t="shared" si="11"/>
        <v>0</v>
      </c>
      <c r="O74" s="1">
        <f t="shared" si="9"/>
        <v>99</v>
      </c>
      <c r="P74" s="1">
        <f t="shared" si="12"/>
        <v>3465</v>
      </c>
      <c r="Q74" s="33">
        <f t="shared" si="13"/>
        <v>1</v>
      </c>
    </row>
    <row r="75" spans="1:17" ht="26.25" x14ac:dyDescent="0.25">
      <c r="A75" s="73" t="s">
        <v>87</v>
      </c>
      <c r="B75" s="82" t="s">
        <v>162</v>
      </c>
      <c r="C75" s="75" t="s">
        <v>183</v>
      </c>
      <c r="D75" s="76">
        <v>99</v>
      </c>
      <c r="E75" s="70">
        <v>35</v>
      </c>
      <c r="F75" s="27">
        <f t="shared" si="8"/>
        <v>3465</v>
      </c>
      <c r="G75" s="31">
        <v>0</v>
      </c>
      <c r="H75" s="28">
        <f t="shared" si="0"/>
        <v>0</v>
      </c>
      <c r="I75" s="29"/>
      <c r="J75" s="26">
        <f t="shared" si="14"/>
        <v>0</v>
      </c>
      <c r="K75" s="30">
        <f t="shared" si="10"/>
        <v>0</v>
      </c>
      <c r="L75" s="31">
        <f t="shared" si="15"/>
        <v>0</v>
      </c>
      <c r="M75" s="1">
        <f t="shared" si="16"/>
        <v>0</v>
      </c>
      <c r="N75" s="32">
        <f t="shared" si="11"/>
        <v>0</v>
      </c>
      <c r="O75" s="1">
        <f t="shared" si="9"/>
        <v>99</v>
      </c>
      <c r="P75" s="1">
        <f t="shared" si="12"/>
        <v>3465</v>
      </c>
      <c r="Q75" s="33">
        <f t="shared" si="13"/>
        <v>1</v>
      </c>
    </row>
    <row r="76" spans="1:17" ht="26.25" x14ac:dyDescent="0.25">
      <c r="A76" s="73" t="s">
        <v>88</v>
      </c>
      <c r="B76" s="74" t="s">
        <v>163</v>
      </c>
      <c r="C76" s="75" t="s">
        <v>183</v>
      </c>
      <c r="D76" s="76">
        <v>202</v>
      </c>
      <c r="E76" s="70">
        <v>40</v>
      </c>
      <c r="F76" s="27">
        <f t="shared" si="8"/>
        <v>8080</v>
      </c>
      <c r="G76" s="31">
        <v>0</v>
      </c>
      <c r="H76" s="28">
        <f t="shared" si="0"/>
        <v>0</v>
      </c>
      <c r="I76" s="29"/>
      <c r="J76" s="26">
        <f t="shared" si="14"/>
        <v>0</v>
      </c>
      <c r="K76" s="30">
        <f t="shared" si="10"/>
        <v>0</v>
      </c>
      <c r="L76" s="31">
        <f t="shared" si="15"/>
        <v>0</v>
      </c>
      <c r="M76" s="1">
        <f t="shared" si="16"/>
        <v>0</v>
      </c>
      <c r="N76" s="32">
        <f t="shared" si="11"/>
        <v>0</v>
      </c>
      <c r="O76" s="1">
        <f t="shared" si="9"/>
        <v>202</v>
      </c>
      <c r="P76" s="1">
        <f t="shared" si="12"/>
        <v>8080</v>
      </c>
      <c r="Q76" s="33">
        <f t="shared" si="13"/>
        <v>1</v>
      </c>
    </row>
    <row r="77" spans="1:17" ht="26.25" x14ac:dyDescent="0.25">
      <c r="A77" s="73" t="s">
        <v>89</v>
      </c>
      <c r="B77" s="82" t="s">
        <v>164</v>
      </c>
      <c r="C77" s="75" t="s">
        <v>183</v>
      </c>
      <c r="D77" s="76">
        <v>202</v>
      </c>
      <c r="E77" s="70">
        <v>35</v>
      </c>
      <c r="F77" s="27">
        <f t="shared" si="8"/>
        <v>7070</v>
      </c>
      <c r="G77" s="31">
        <v>0</v>
      </c>
      <c r="H77" s="28">
        <f t="shared" si="0"/>
        <v>0</v>
      </c>
      <c r="I77" s="29"/>
      <c r="J77" s="26">
        <f t="shared" si="14"/>
        <v>0</v>
      </c>
      <c r="K77" s="30">
        <f t="shared" si="10"/>
        <v>0</v>
      </c>
      <c r="L77" s="31">
        <f t="shared" si="15"/>
        <v>0</v>
      </c>
      <c r="M77" s="1">
        <f t="shared" si="16"/>
        <v>0</v>
      </c>
      <c r="N77" s="32">
        <f t="shared" si="11"/>
        <v>0</v>
      </c>
      <c r="O77" s="1">
        <f t="shared" si="9"/>
        <v>202</v>
      </c>
      <c r="P77" s="1">
        <f t="shared" si="12"/>
        <v>7070</v>
      </c>
      <c r="Q77" s="33">
        <f t="shared" si="13"/>
        <v>1</v>
      </c>
    </row>
    <row r="78" spans="1:17" x14ac:dyDescent="0.25">
      <c r="A78" s="73" t="s">
        <v>90</v>
      </c>
      <c r="B78" s="74" t="s">
        <v>165</v>
      </c>
      <c r="C78" s="75" t="s">
        <v>185</v>
      </c>
      <c r="D78" s="76">
        <f>6.5*2+7.8*2</f>
        <v>28.6</v>
      </c>
      <c r="E78" s="70">
        <v>15</v>
      </c>
      <c r="F78" s="27">
        <f t="shared" si="8"/>
        <v>429</v>
      </c>
      <c r="G78" s="31">
        <v>0</v>
      </c>
      <c r="H78" s="28">
        <f t="shared" si="0"/>
        <v>0</v>
      </c>
      <c r="I78" s="29"/>
      <c r="J78" s="26">
        <f t="shared" si="14"/>
        <v>0</v>
      </c>
      <c r="K78" s="30">
        <f t="shared" si="10"/>
        <v>0</v>
      </c>
      <c r="L78" s="31">
        <f t="shared" si="15"/>
        <v>0</v>
      </c>
      <c r="M78" s="1">
        <f t="shared" si="16"/>
        <v>0</v>
      </c>
      <c r="N78" s="32">
        <f t="shared" si="11"/>
        <v>0</v>
      </c>
      <c r="O78" s="1">
        <f t="shared" si="9"/>
        <v>28.6</v>
      </c>
      <c r="P78" s="1">
        <f t="shared" si="12"/>
        <v>429</v>
      </c>
      <c r="Q78" s="33">
        <f t="shared" si="13"/>
        <v>1</v>
      </c>
    </row>
    <row r="79" spans="1:17" x14ac:dyDescent="0.25">
      <c r="A79" s="73" t="s">
        <v>91</v>
      </c>
      <c r="B79" s="74" t="s">
        <v>166</v>
      </c>
      <c r="C79" s="75" t="s">
        <v>185</v>
      </c>
      <c r="D79" s="76">
        <v>12</v>
      </c>
      <c r="E79" s="70">
        <v>15</v>
      </c>
      <c r="F79" s="27">
        <f t="shared" si="8"/>
        <v>180</v>
      </c>
      <c r="G79" s="31">
        <v>0</v>
      </c>
      <c r="H79" s="28">
        <f t="shared" si="0"/>
        <v>0</v>
      </c>
      <c r="I79" s="29"/>
      <c r="J79" s="26">
        <f t="shared" si="14"/>
        <v>0</v>
      </c>
      <c r="K79" s="30">
        <f t="shared" si="10"/>
        <v>0</v>
      </c>
      <c r="L79" s="31">
        <f t="shared" si="15"/>
        <v>0</v>
      </c>
      <c r="M79" s="1">
        <f t="shared" si="16"/>
        <v>0</v>
      </c>
      <c r="N79" s="32">
        <f t="shared" si="11"/>
        <v>0</v>
      </c>
      <c r="O79" s="1">
        <f t="shared" si="9"/>
        <v>12</v>
      </c>
      <c r="P79" s="1">
        <f t="shared" si="12"/>
        <v>180</v>
      </c>
      <c r="Q79" s="33">
        <f t="shared" si="13"/>
        <v>1</v>
      </c>
    </row>
    <row r="80" spans="1:17" x14ac:dyDescent="0.25">
      <c r="A80" s="73" t="s">
        <v>92</v>
      </c>
      <c r="B80" s="74" t="s">
        <v>167</v>
      </c>
      <c r="C80" s="75" t="s">
        <v>185</v>
      </c>
      <c r="D80" s="85">
        <v>24.4</v>
      </c>
      <c r="E80" s="70">
        <v>15</v>
      </c>
      <c r="F80" s="27">
        <f t="shared" si="8"/>
        <v>366</v>
      </c>
      <c r="G80" s="31">
        <v>0</v>
      </c>
      <c r="H80" s="28">
        <f t="shared" si="0"/>
        <v>0</v>
      </c>
      <c r="I80" s="29"/>
      <c r="J80" s="26">
        <f t="shared" si="14"/>
        <v>0</v>
      </c>
      <c r="K80" s="30">
        <f t="shared" si="10"/>
        <v>0</v>
      </c>
      <c r="L80" s="31">
        <f t="shared" si="15"/>
        <v>0</v>
      </c>
      <c r="M80" s="1">
        <f t="shared" si="16"/>
        <v>0</v>
      </c>
      <c r="N80" s="32">
        <f t="shared" si="11"/>
        <v>0</v>
      </c>
      <c r="O80" s="1">
        <f t="shared" si="9"/>
        <v>24.4</v>
      </c>
      <c r="P80" s="1">
        <f t="shared" si="12"/>
        <v>366</v>
      </c>
      <c r="Q80" s="33">
        <f t="shared" si="13"/>
        <v>1</v>
      </c>
    </row>
    <row r="81" spans="1:17" x14ac:dyDescent="0.25">
      <c r="A81" s="79" t="s">
        <v>93</v>
      </c>
      <c r="B81" s="80" t="s">
        <v>168</v>
      </c>
      <c r="C81" s="72"/>
      <c r="D81" s="72"/>
      <c r="E81" s="81"/>
      <c r="F81" s="36"/>
      <c r="G81" s="40">
        <v>0</v>
      </c>
      <c r="H81" s="37">
        <f t="shared" si="0"/>
        <v>0</v>
      </c>
      <c r="I81" s="38"/>
      <c r="J81" s="35">
        <f t="shared" si="14"/>
        <v>0</v>
      </c>
      <c r="K81" s="39"/>
      <c r="L81" s="40">
        <f t="shared" si="15"/>
        <v>0</v>
      </c>
      <c r="M81" s="34">
        <f t="shared" si="16"/>
        <v>0</v>
      </c>
      <c r="N81" s="41" t="e">
        <f t="shared" si="11"/>
        <v>#DIV/0!</v>
      </c>
      <c r="O81" s="34">
        <f t="shared" si="9"/>
        <v>0</v>
      </c>
      <c r="P81" s="34">
        <f t="shared" si="12"/>
        <v>0</v>
      </c>
      <c r="Q81" s="42" t="e">
        <f t="shared" si="13"/>
        <v>#DIV/0!</v>
      </c>
    </row>
    <row r="82" spans="1:17" x14ac:dyDescent="0.25">
      <c r="A82" s="73" t="s">
        <v>94</v>
      </c>
      <c r="B82" s="74" t="s">
        <v>169</v>
      </c>
      <c r="C82" s="75" t="s">
        <v>1</v>
      </c>
      <c r="D82" s="76">
        <v>4</v>
      </c>
      <c r="E82" s="70">
        <v>100</v>
      </c>
      <c r="F82" s="27">
        <f t="shared" si="8"/>
        <v>400</v>
      </c>
      <c r="G82" s="31">
        <v>0</v>
      </c>
      <c r="H82" s="28">
        <f t="shared" si="0"/>
        <v>0</v>
      </c>
      <c r="I82" s="29"/>
      <c r="J82" s="26">
        <f t="shared" si="14"/>
        <v>0</v>
      </c>
      <c r="K82" s="30">
        <f t="shared" si="10"/>
        <v>0</v>
      </c>
      <c r="L82" s="31">
        <f t="shared" si="15"/>
        <v>0</v>
      </c>
      <c r="M82" s="1">
        <f t="shared" si="16"/>
        <v>0</v>
      </c>
      <c r="N82" s="32">
        <f t="shared" si="11"/>
        <v>0</v>
      </c>
      <c r="O82" s="1">
        <f t="shared" si="9"/>
        <v>4</v>
      </c>
      <c r="P82" s="1">
        <f t="shared" si="12"/>
        <v>400</v>
      </c>
      <c r="Q82" s="33">
        <f t="shared" si="13"/>
        <v>1</v>
      </c>
    </row>
    <row r="83" spans="1:17" x14ac:dyDescent="0.25">
      <c r="A83" s="73" t="s">
        <v>95</v>
      </c>
      <c r="B83" s="74" t="s">
        <v>170</v>
      </c>
      <c r="C83" s="75" t="s">
        <v>183</v>
      </c>
      <c r="D83" s="76">
        <v>1.6</v>
      </c>
      <c r="E83" s="70">
        <v>150</v>
      </c>
      <c r="F83" s="27">
        <f t="shared" si="8"/>
        <v>240</v>
      </c>
      <c r="G83" s="31">
        <v>0</v>
      </c>
      <c r="H83" s="28">
        <f t="shared" si="0"/>
        <v>0</v>
      </c>
      <c r="I83" s="29"/>
      <c r="J83" s="26">
        <f t="shared" si="14"/>
        <v>0</v>
      </c>
      <c r="K83" s="30">
        <f t="shared" si="10"/>
        <v>0</v>
      </c>
      <c r="L83" s="31">
        <f t="shared" si="15"/>
        <v>0</v>
      </c>
      <c r="M83" s="1">
        <f t="shared" si="16"/>
        <v>0</v>
      </c>
      <c r="N83" s="32">
        <f t="shared" si="11"/>
        <v>0</v>
      </c>
      <c r="O83" s="1">
        <f t="shared" si="9"/>
        <v>1.6</v>
      </c>
      <c r="P83" s="1">
        <f t="shared" si="12"/>
        <v>240</v>
      </c>
      <c r="Q83" s="33">
        <f t="shared" si="13"/>
        <v>1</v>
      </c>
    </row>
    <row r="84" spans="1:17" x14ac:dyDescent="0.25">
      <c r="A84" s="73" t="s">
        <v>96</v>
      </c>
      <c r="B84" s="74" t="s">
        <v>171</v>
      </c>
      <c r="C84" s="75" t="s">
        <v>1</v>
      </c>
      <c r="D84" s="76">
        <v>6</v>
      </c>
      <c r="E84" s="70">
        <v>100</v>
      </c>
      <c r="F84" s="27">
        <f t="shared" si="8"/>
        <v>600</v>
      </c>
      <c r="G84" s="31">
        <v>0</v>
      </c>
      <c r="H84" s="28">
        <f t="shared" si="0"/>
        <v>0</v>
      </c>
      <c r="I84" s="29"/>
      <c r="J84" s="26">
        <f t="shared" si="14"/>
        <v>0</v>
      </c>
      <c r="K84" s="30">
        <f t="shared" si="10"/>
        <v>0</v>
      </c>
      <c r="L84" s="31">
        <f t="shared" si="15"/>
        <v>0</v>
      </c>
      <c r="M84" s="1">
        <f t="shared" si="16"/>
        <v>0</v>
      </c>
      <c r="N84" s="32">
        <f t="shared" si="11"/>
        <v>0</v>
      </c>
      <c r="O84" s="1">
        <f t="shared" si="9"/>
        <v>6</v>
      </c>
      <c r="P84" s="1">
        <f t="shared" si="12"/>
        <v>600</v>
      </c>
      <c r="Q84" s="33">
        <f t="shared" si="13"/>
        <v>1</v>
      </c>
    </row>
    <row r="85" spans="1:17" x14ac:dyDescent="0.25">
      <c r="A85" s="73" t="s">
        <v>97</v>
      </c>
      <c r="B85" s="86" t="s">
        <v>172</v>
      </c>
      <c r="C85" s="87" t="s">
        <v>185</v>
      </c>
      <c r="D85" s="88">
        <v>24</v>
      </c>
      <c r="E85" s="70">
        <v>500</v>
      </c>
      <c r="F85" s="27">
        <f t="shared" si="8"/>
        <v>12000</v>
      </c>
      <c r="G85" s="31">
        <v>0</v>
      </c>
      <c r="H85" s="28">
        <f t="shared" ref="H85:H94" si="17">G85*E85</f>
        <v>0</v>
      </c>
      <c r="I85" s="29"/>
      <c r="J85" s="26">
        <f t="shared" si="14"/>
        <v>0</v>
      </c>
      <c r="K85" s="30">
        <f t="shared" si="10"/>
        <v>0</v>
      </c>
      <c r="L85" s="31">
        <f t="shared" si="15"/>
        <v>0</v>
      </c>
      <c r="M85" s="1">
        <f t="shared" si="16"/>
        <v>0</v>
      </c>
      <c r="N85" s="32">
        <f t="shared" si="11"/>
        <v>0</v>
      </c>
      <c r="O85" s="1">
        <f t="shared" si="9"/>
        <v>24</v>
      </c>
      <c r="P85" s="1">
        <f t="shared" si="12"/>
        <v>12000</v>
      </c>
      <c r="Q85" s="33">
        <f t="shared" si="13"/>
        <v>1</v>
      </c>
    </row>
    <row r="86" spans="1:17" x14ac:dyDescent="0.25">
      <c r="A86" s="73" t="s">
        <v>98</v>
      </c>
      <c r="B86" s="86" t="s">
        <v>173</v>
      </c>
      <c r="C86" s="87" t="s">
        <v>185</v>
      </c>
      <c r="D86" s="88">
        <v>32</v>
      </c>
      <c r="E86" s="70">
        <v>100</v>
      </c>
      <c r="F86" s="27">
        <f t="shared" ref="F86:F94" si="18">D86*E86</f>
        <v>3200</v>
      </c>
      <c r="G86" s="31">
        <v>0</v>
      </c>
      <c r="H86" s="28">
        <f t="shared" si="17"/>
        <v>0</v>
      </c>
      <c r="I86" s="29"/>
      <c r="J86" s="26">
        <f t="shared" si="14"/>
        <v>0</v>
      </c>
      <c r="K86" s="30">
        <f t="shared" si="10"/>
        <v>0</v>
      </c>
      <c r="L86" s="31">
        <f t="shared" si="15"/>
        <v>0</v>
      </c>
      <c r="M86" s="1">
        <f t="shared" si="16"/>
        <v>0</v>
      </c>
      <c r="N86" s="32">
        <f t="shared" si="11"/>
        <v>0</v>
      </c>
      <c r="O86" s="1">
        <f t="shared" ref="O86:O94" si="19">D86-G86-L86</f>
        <v>32</v>
      </c>
      <c r="P86" s="1">
        <f t="shared" si="12"/>
        <v>3200</v>
      </c>
      <c r="Q86" s="33">
        <f t="shared" si="13"/>
        <v>1</v>
      </c>
    </row>
    <row r="87" spans="1:17" x14ac:dyDescent="0.25">
      <c r="A87" s="73" t="s">
        <v>99</v>
      </c>
      <c r="B87" s="74" t="s">
        <v>174</v>
      </c>
      <c r="C87" s="75" t="s">
        <v>1</v>
      </c>
      <c r="D87" s="76">
        <v>4</v>
      </c>
      <c r="E87" s="70">
        <v>600</v>
      </c>
      <c r="F87" s="27">
        <f t="shared" si="18"/>
        <v>2400</v>
      </c>
      <c r="G87" s="31">
        <v>0</v>
      </c>
      <c r="H87" s="28">
        <f t="shared" si="17"/>
        <v>0</v>
      </c>
      <c r="I87" s="29"/>
      <c r="J87" s="26">
        <f t="shared" si="14"/>
        <v>0</v>
      </c>
      <c r="K87" s="30">
        <f t="shared" si="10"/>
        <v>0</v>
      </c>
      <c r="L87" s="31">
        <f t="shared" si="15"/>
        <v>0</v>
      </c>
      <c r="M87" s="1">
        <f t="shared" si="16"/>
        <v>0</v>
      </c>
      <c r="N87" s="32">
        <f t="shared" si="11"/>
        <v>0</v>
      </c>
      <c r="O87" s="1">
        <f t="shared" si="19"/>
        <v>4</v>
      </c>
      <c r="P87" s="1">
        <f t="shared" si="12"/>
        <v>2400</v>
      </c>
      <c r="Q87" s="33">
        <f t="shared" si="13"/>
        <v>1</v>
      </c>
    </row>
    <row r="88" spans="1:17" x14ac:dyDescent="0.25">
      <c r="A88" s="73" t="s">
        <v>100</v>
      </c>
      <c r="B88" s="86" t="s">
        <v>175</v>
      </c>
      <c r="C88" s="75" t="s">
        <v>2</v>
      </c>
      <c r="D88" s="88">
        <v>0.33</v>
      </c>
      <c r="E88" s="70">
        <v>1500</v>
      </c>
      <c r="F88" s="27">
        <f t="shared" si="18"/>
        <v>495</v>
      </c>
      <c r="G88" s="31">
        <v>0</v>
      </c>
      <c r="H88" s="28">
        <f t="shared" si="17"/>
        <v>0</v>
      </c>
      <c r="I88" s="29"/>
      <c r="J88" s="26">
        <f t="shared" si="14"/>
        <v>0</v>
      </c>
      <c r="K88" s="30">
        <f t="shared" si="10"/>
        <v>0</v>
      </c>
      <c r="L88" s="31">
        <f t="shared" si="15"/>
        <v>0</v>
      </c>
      <c r="M88" s="1">
        <f t="shared" si="16"/>
        <v>0</v>
      </c>
      <c r="N88" s="32">
        <f t="shared" si="11"/>
        <v>0</v>
      </c>
      <c r="O88" s="1">
        <f t="shared" si="19"/>
        <v>0.33</v>
      </c>
      <c r="P88" s="1">
        <f t="shared" si="12"/>
        <v>495</v>
      </c>
      <c r="Q88" s="33">
        <f t="shared" si="13"/>
        <v>1</v>
      </c>
    </row>
    <row r="89" spans="1:17" x14ac:dyDescent="0.25">
      <c r="A89" s="79" t="s">
        <v>101</v>
      </c>
      <c r="B89" s="80" t="s">
        <v>176</v>
      </c>
      <c r="C89" s="72"/>
      <c r="D89" s="72"/>
      <c r="E89" s="81"/>
      <c r="F89" s="36"/>
      <c r="G89" s="40">
        <v>0</v>
      </c>
      <c r="H89" s="37">
        <f t="shared" si="17"/>
        <v>0</v>
      </c>
      <c r="I89" s="38"/>
      <c r="J89" s="35">
        <f t="shared" si="14"/>
        <v>0</v>
      </c>
      <c r="K89" s="39"/>
      <c r="L89" s="40">
        <f t="shared" si="15"/>
        <v>0</v>
      </c>
      <c r="M89" s="34">
        <f t="shared" si="16"/>
        <v>0</v>
      </c>
      <c r="N89" s="41" t="e">
        <f t="shared" si="11"/>
        <v>#DIV/0!</v>
      </c>
      <c r="O89" s="34">
        <f t="shared" si="19"/>
        <v>0</v>
      </c>
      <c r="P89" s="34">
        <f t="shared" si="12"/>
        <v>0</v>
      </c>
      <c r="Q89" s="42" t="e">
        <f t="shared" si="13"/>
        <v>#DIV/0!</v>
      </c>
    </row>
    <row r="90" spans="1:17" x14ac:dyDescent="0.25">
      <c r="A90" s="73" t="s">
        <v>102</v>
      </c>
      <c r="B90" s="89" t="s">
        <v>177</v>
      </c>
      <c r="C90" s="75" t="s">
        <v>183</v>
      </c>
      <c r="D90" s="76">
        <v>36</v>
      </c>
      <c r="E90" s="70">
        <v>100</v>
      </c>
      <c r="F90" s="27">
        <f t="shared" si="18"/>
        <v>3600</v>
      </c>
      <c r="G90" s="31">
        <v>0</v>
      </c>
      <c r="H90" s="28">
        <f t="shared" si="17"/>
        <v>0</v>
      </c>
      <c r="I90" s="29"/>
      <c r="J90" s="26">
        <f t="shared" si="14"/>
        <v>0</v>
      </c>
      <c r="K90" s="30">
        <f t="shared" si="10"/>
        <v>0</v>
      </c>
      <c r="L90" s="31">
        <f t="shared" si="15"/>
        <v>0</v>
      </c>
      <c r="M90" s="1">
        <f t="shared" si="16"/>
        <v>0</v>
      </c>
      <c r="N90" s="32">
        <f t="shared" si="11"/>
        <v>0</v>
      </c>
      <c r="O90" s="1">
        <f t="shared" si="19"/>
        <v>36</v>
      </c>
      <c r="P90" s="1">
        <f t="shared" si="12"/>
        <v>3600</v>
      </c>
      <c r="Q90" s="33">
        <f t="shared" si="13"/>
        <v>1</v>
      </c>
    </row>
    <row r="91" spans="1:17" x14ac:dyDescent="0.25">
      <c r="A91" s="73" t="s">
        <v>103</v>
      </c>
      <c r="B91" s="74" t="s">
        <v>178</v>
      </c>
      <c r="C91" s="75" t="s">
        <v>2</v>
      </c>
      <c r="D91" s="76">
        <v>3.6</v>
      </c>
      <c r="E91" s="70">
        <v>1500</v>
      </c>
      <c r="F91" s="27">
        <f t="shared" si="18"/>
        <v>5400</v>
      </c>
      <c r="G91" s="31">
        <v>0</v>
      </c>
      <c r="H91" s="28">
        <f t="shared" si="17"/>
        <v>0</v>
      </c>
      <c r="I91" s="29"/>
      <c r="J91" s="26">
        <f t="shared" si="14"/>
        <v>0</v>
      </c>
      <c r="K91" s="30">
        <f t="shared" ref="K91:K94" si="20">I91/D91</f>
        <v>0</v>
      </c>
      <c r="L91" s="31">
        <f t="shared" si="15"/>
        <v>0</v>
      </c>
      <c r="M91" s="1">
        <f t="shared" si="16"/>
        <v>0</v>
      </c>
      <c r="N91" s="32">
        <f t="shared" ref="N91:N94" si="21">L91/D91</f>
        <v>0</v>
      </c>
      <c r="O91" s="1">
        <f t="shared" si="19"/>
        <v>3.6</v>
      </c>
      <c r="P91" s="1">
        <f t="shared" ref="P91:P94" si="22">(D91*E91)-M91</f>
        <v>5400</v>
      </c>
      <c r="Q91" s="33">
        <f t="shared" ref="Q91:Q94" si="23">O91/D91</f>
        <v>1</v>
      </c>
    </row>
    <row r="92" spans="1:17" ht="26.25" x14ac:dyDescent="0.25">
      <c r="A92" s="73" t="s">
        <v>104</v>
      </c>
      <c r="B92" s="74" t="s">
        <v>179</v>
      </c>
      <c r="C92" s="75" t="s">
        <v>2</v>
      </c>
      <c r="D92" s="76">
        <v>0.5</v>
      </c>
      <c r="E92" s="70">
        <v>1500</v>
      </c>
      <c r="F92" s="27">
        <f t="shared" si="18"/>
        <v>750</v>
      </c>
      <c r="G92" s="31">
        <v>0</v>
      </c>
      <c r="H92" s="28">
        <f t="shared" si="17"/>
        <v>0</v>
      </c>
      <c r="I92" s="29"/>
      <c r="J92" s="26">
        <f t="shared" si="14"/>
        <v>0</v>
      </c>
      <c r="K92" s="30">
        <f t="shared" si="20"/>
        <v>0</v>
      </c>
      <c r="L92" s="31">
        <f t="shared" si="15"/>
        <v>0</v>
      </c>
      <c r="M92" s="1">
        <f t="shared" si="16"/>
        <v>0</v>
      </c>
      <c r="N92" s="32">
        <f t="shared" si="21"/>
        <v>0</v>
      </c>
      <c r="O92" s="1">
        <f t="shared" si="19"/>
        <v>0.5</v>
      </c>
      <c r="P92" s="1">
        <f t="shared" si="22"/>
        <v>750</v>
      </c>
      <c r="Q92" s="33">
        <f t="shared" si="23"/>
        <v>1</v>
      </c>
    </row>
    <row r="93" spans="1:17" x14ac:dyDescent="0.25">
      <c r="A93" s="73" t="s">
        <v>105</v>
      </c>
      <c r="B93" s="74" t="s">
        <v>180</v>
      </c>
      <c r="C93" s="75" t="s">
        <v>2</v>
      </c>
      <c r="D93" s="76">
        <v>6.5</v>
      </c>
      <c r="E93" s="70">
        <v>80</v>
      </c>
      <c r="F93" s="27">
        <f t="shared" si="18"/>
        <v>520</v>
      </c>
      <c r="G93" s="31">
        <v>0</v>
      </c>
      <c r="H93" s="28">
        <f t="shared" si="17"/>
        <v>0</v>
      </c>
      <c r="I93" s="29"/>
      <c r="J93" s="26">
        <f t="shared" si="14"/>
        <v>0</v>
      </c>
      <c r="K93" s="30">
        <f t="shared" si="20"/>
        <v>0</v>
      </c>
      <c r="L93" s="31">
        <f t="shared" si="15"/>
        <v>0</v>
      </c>
      <c r="M93" s="1">
        <f t="shared" si="16"/>
        <v>0</v>
      </c>
      <c r="N93" s="32">
        <f t="shared" si="21"/>
        <v>0</v>
      </c>
      <c r="O93" s="1">
        <f t="shared" si="19"/>
        <v>6.5</v>
      </c>
      <c r="P93" s="1">
        <f t="shared" si="22"/>
        <v>520</v>
      </c>
      <c r="Q93" s="33">
        <f t="shared" si="23"/>
        <v>1</v>
      </c>
    </row>
    <row r="94" spans="1:17" ht="15.75" thickBot="1" x14ac:dyDescent="0.3">
      <c r="A94" s="92" t="s">
        <v>106</v>
      </c>
      <c r="B94" s="93" t="s">
        <v>181</v>
      </c>
      <c r="C94" s="94" t="s">
        <v>182</v>
      </c>
      <c r="D94" s="95">
        <v>1</v>
      </c>
      <c r="E94" s="96">
        <v>2500</v>
      </c>
      <c r="F94" s="43">
        <f t="shared" si="18"/>
        <v>2500</v>
      </c>
      <c r="G94" s="48">
        <v>0</v>
      </c>
      <c r="H94" s="44">
        <f t="shared" si="17"/>
        <v>0</v>
      </c>
      <c r="I94" s="45"/>
      <c r="J94" s="46">
        <f t="shared" si="14"/>
        <v>0</v>
      </c>
      <c r="K94" s="47">
        <f t="shared" si="20"/>
        <v>0</v>
      </c>
      <c r="L94" s="48">
        <f t="shared" si="15"/>
        <v>0</v>
      </c>
      <c r="M94" s="49">
        <f t="shared" si="16"/>
        <v>0</v>
      </c>
      <c r="N94" s="50">
        <f t="shared" si="21"/>
        <v>0</v>
      </c>
      <c r="O94" s="49">
        <f t="shared" si="19"/>
        <v>1</v>
      </c>
      <c r="P94" s="49">
        <f t="shared" si="22"/>
        <v>2500</v>
      </c>
      <c r="Q94" s="51">
        <f t="shared" si="23"/>
        <v>1</v>
      </c>
    </row>
    <row r="95" spans="1:17" x14ac:dyDescent="0.25">
      <c r="A95" s="100" t="s">
        <v>13</v>
      </c>
      <c r="B95" s="101"/>
      <c r="C95" s="101"/>
      <c r="D95" s="101"/>
      <c r="E95" s="101"/>
      <c r="F95" s="68">
        <f>SUM(F20:F94)</f>
        <v>205063.25</v>
      </c>
      <c r="G95" s="101" t="s">
        <v>13</v>
      </c>
      <c r="H95" s="68">
        <f>SUM(H20:H94)</f>
        <v>0</v>
      </c>
      <c r="I95" s="102" t="s">
        <v>13</v>
      </c>
      <c r="J95" s="68">
        <f>SUM(J20:J94)</f>
        <v>31583.23</v>
      </c>
      <c r="K95" s="90">
        <f>J95/F95</f>
        <v>0.15</v>
      </c>
      <c r="L95" s="102" t="s">
        <v>13</v>
      </c>
      <c r="M95" s="68">
        <f>SUM(M20:M94)</f>
        <v>31583.23</v>
      </c>
      <c r="N95" s="90">
        <f>M95/F95</f>
        <v>0.15</v>
      </c>
      <c r="O95" s="102" t="s">
        <v>13</v>
      </c>
      <c r="P95" s="68">
        <f>SUM(P20:P94)</f>
        <v>173480.02</v>
      </c>
      <c r="Q95" s="91">
        <f>P95/F95</f>
        <v>0.85</v>
      </c>
    </row>
    <row r="96" spans="1:17" ht="15" customHeight="1" x14ac:dyDescent="0.25">
      <c r="A96" s="103" t="s">
        <v>189</v>
      </c>
      <c r="B96" s="98"/>
      <c r="C96" s="98"/>
      <c r="D96" s="98"/>
      <c r="E96" s="98"/>
      <c r="F96" s="52">
        <f>F95*20%</f>
        <v>41012.65</v>
      </c>
      <c r="G96" s="98" t="s">
        <v>189</v>
      </c>
      <c r="H96" s="52">
        <f>H95*20%</f>
        <v>0</v>
      </c>
      <c r="I96" s="99" t="s">
        <v>189</v>
      </c>
      <c r="J96" s="52">
        <f>J95*20%</f>
        <v>6316.65</v>
      </c>
      <c r="K96" s="97">
        <f t="shared" ref="K96:K98" si="24">J96/F96</f>
        <v>0.15</v>
      </c>
      <c r="L96" s="99" t="s">
        <v>189</v>
      </c>
      <c r="M96" s="52">
        <f>M95*20%</f>
        <v>6316.65</v>
      </c>
      <c r="N96" s="97">
        <f t="shared" ref="N96:N98" si="25">M96/F96</f>
        <v>0.15</v>
      </c>
      <c r="O96" s="99" t="s">
        <v>189</v>
      </c>
      <c r="P96" s="52">
        <f>P95*20%</f>
        <v>34696</v>
      </c>
      <c r="Q96" s="33">
        <f t="shared" ref="Q96:Q98" si="26">P96/F96</f>
        <v>0.85</v>
      </c>
    </row>
    <row r="97" spans="1:17" ht="15" customHeight="1" x14ac:dyDescent="0.25">
      <c r="A97" s="103" t="s">
        <v>194</v>
      </c>
      <c r="B97" s="98"/>
      <c r="C97" s="98"/>
      <c r="D97" s="98"/>
      <c r="E97" s="98"/>
      <c r="F97" s="52">
        <f>F95*5%</f>
        <v>10253.16</v>
      </c>
      <c r="G97" s="98" t="s">
        <v>194</v>
      </c>
      <c r="H97" s="52">
        <f>H95*5%</f>
        <v>0</v>
      </c>
      <c r="I97" s="99" t="s">
        <v>194</v>
      </c>
      <c r="J97" s="52">
        <f>J95*5%</f>
        <v>1579.16</v>
      </c>
      <c r="K97" s="97">
        <f t="shared" si="24"/>
        <v>0.15</v>
      </c>
      <c r="L97" s="99" t="s">
        <v>194</v>
      </c>
      <c r="M97" s="52">
        <f>M95*5%</f>
        <v>1579.16</v>
      </c>
      <c r="N97" s="97">
        <f t="shared" si="25"/>
        <v>0.15</v>
      </c>
      <c r="O97" s="99" t="s">
        <v>194</v>
      </c>
      <c r="P97" s="52">
        <f>P95*5%</f>
        <v>8674</v>
      </c>
      <c r="Q97" s="33">
        <f t="shared" si="26"/>
        <v>0.85</v>
      </c>
    </row>
    <row r="98" spans="1:17" ht="15.75" customHeight="1" thickBot="1" x14ac:dyDescent="0.3">
      <c r="A98" s="104" t="s">
        <v>18</v>
      </c>
      <c r="B98" s="105"/>
      <c r="C98" s="105"/>
      <c r="D98" s="105"/>
      <c r="E98" s="105"/>
      <c r="F98" s="69">
        <f>F95-F96-F97</f>
        <v>153797.44</v>
      </c>
      <c r="G98" s="105" t="s">
        <v>18</v>
      </c>
      <c r="H98" s="106">
        <f>H95-H96-H97</f>
        <v>0</v>
      </c>
      <c r="I98" s="107" t="s">
        <v>18</v>
      </c>
      <c r="J98" s="69">
        <f>J95-J96-J97</f>
        <v>23687.42</v>
      </c>
      <c r="K98" s="108">
        <f t="shared" si="24"/>
        <v>0.15</v>
      </c>
      <c r="L98" s="107" t="s">
        <v>18</v>
      </c>
      <c r="M98" s="69">
        <f>M95-M96-M97</f>
        <v>23687.42</v>
      </c>
      <c r="N98" s="108">
        <f t="shared" si="25"/>
        <v>0.15</v>
      </c>
      <c r="O98" s="107" t="s">
        <v>18</v>
      </c>
      <c r="P98" s="69">
        <f>P95-P96-P97</f>
        <v>130110.02</v>
      </c>
      <c r="Q98" s="109">
        <f t="shared" si="26"/>
        <v>0.85</v>
      </c>
    </row>
    <row r="99" spans="1:17" x14ac:dyDescent="0.25">
      <c r="A99" s="53"/>
      <c r="B99" s="54"/>
      <c r="C99" s="53"/>
      <c r="D99" s="53"/>
      <c r="E99" s="54"/>
      <c r="F99" s="54"/>
      <c r="G99" s="55"/>
      <c r="H99" s="56"/>
      <c r="I99" s="54"/>
      <c r="J99" s="54"/>
      <c r="K99" s="54"/>
      <c r="L99" s="54"/>
      <c r="M99" s="54"/>
      <c r="N99" s="54"/>
      <c r="O99" s="55"/>
      <c r="P99" s="55"/>
      <c r="Q99" s="54"/>
    </row>
    <row r="100" spans="1:17" x14ac:dyDescent="0.25">
      <c r="A100" s="57"/>
      <c r="B100" s="58" t="s">
        <v>14</v>
      </c>
      <c r="C100" s="59"/>
      <c r="D100" s="59"/>
      <c r="E100" s="57"/>
      <c r="F100" s="57"/>
      <c r="G100" s="58" t="s">
        <v>15</v>
      </c>
      <c r="H100" s="57"/>
      <c r="I100" s="57"/>
      <c r="J100" s="57"/>
      <c r="K100" s="58"/>
      <c r="L100" s="7"/>
      <c r="M100" s="7"/>
      <c r="N100" s="7"/>
      <c r="O100" s="55"/>
      <c r="P100" s="55"/>
      <c r="Q100" s="7"/>
    </row>
    <row r="101" spans="1:17" x14ac:dyDescent="0.25">
      <c r="A101" s="7"/>
      <c r="B101" s="60" t="s">
        <v>20</v>
      </c>
      <c r="C101" s="61"/>
      <c r="D101" s="61"/>
      <c r="E101" s="7"/>
      <c r="F101" s="7"/>
      <c r="G101" s="60" t="s">
        <v>190</v>
      </c>
      <c r="H101" s="7"/>
      <c r="I101" s="7"/>
      <c r="J101" s="7"/>
      <c r="K101" s="62"/>
      <c r="L101" s="7"/>
      <c r="M101" s="7"/>
      <c r="N101" s="7"/>
      <c r="O101" s="55"/>
      <c r="P101" s="55"/>
      <c r="Q101" s="7"/>
    </row>
    <row r="102" spans="1:17" x14ac:dyDescent="0.25">
      <c r="A102" s="7"/>
      <c r="B102" s="63"/>
      <c r="C102" s="61"/>
      <c r="D102" s="61"/>
      <c r="E102" s="7"/>
      <c r="F102" s="7"/>
      <c r="G102" s="63"/>
      <c r="H102" s="7"/>
      <c r="I102" s="7"/>
      <c r="J102" s="7"/>
      <c r="K102" s="63"/>
      <c r="L102" s="7"/>
      <c r="M102" s="7"/>
      <c r="N102" s="7"/>
      <c r="O102" s="55"/>
      <c r="P102" s="55"/>
      <c r="Q102" s="7"/>
    </row>
    <row r="103" spans="1:17" x14ac:dyDescent="0.25">
      <c r="A103" s="7"/>
      <c r="B103" s="7" t="s">
        <v>16</v>
      </c>
      <c r="C103" s="61"/>
      <c r="D103" s="61"/>
      <c r="E103" s="7"/>
      <c r="F103" s="7"/>
      <c r="G103" s="7" t="s">
        <v>16</v>
      </c>
      <c r="H103" s="7"/>
      <c r="I103" s="7"/>
      <c r="J103" s="7"/>
      <c r="K103" s="7"/>
      <c r="L103" s="7"/>
      <c r="M103" s="7"/>
      <c r="N103" s="7"/>
      <c r="O103" s="55"/>
      <c r="P103" s="55"/>
      <c r="Q103" s="7"/>
    </row>
    <row r="104" spans="1:17" x14ac:dyDescent="0.25">
      <c r="A104" s="2"/>
      <c r="B104" s="3" t="s">
        <v>21</v>
      </c>
      <c r="C104" s="2"/>
      <c r="D104" s="2"/>
      <c r="E104" s="2"/>
      <c r="F104" s="7"/>
      <c r="G104" s="3" t="s">
        <v>21</v>
      </c>
      <c r="H104" s="7"/>
      <c r="I104" s="7"/>
      <c r="J104" s="2"/>
      <c r="K104" s="64"/>
      <c r="L104" s="2"/>
      <c r="M104" s="2"/>
      <c r="N104" s="2"/>
      <c r="O104" s="55"/>
      <c r="P104" s="55"/>
      <c r="Q104" s="2"/>
    </row>
    <row r="105" spans="1:17" x14ac:dyDescent="0.25">
      <c r="A105" s="2"/>
      <c r="B105" s="65" t="s">
        <v>26</v>
      </c>
      <c r="C105" s="2"/>
      <c r="D105" s="2"/>
      <c r="E105" s="2"/>
      <c r="F105" s="2"/>
      <c r="G105" s="65" t="s">
        <v>26</v>
      </c>
      <c r="H105" s="56"/>
      <c r="I105" s="2"/>
      <c r="J105" s="2"/>
      <c r="K105" s="64"/>
      <c r="L105" s="2"/>
      <c r="M105" s="2"/>
      <c r="N105" s="2"/>
      <c r="O105" s="55"/>
      <c r="P105" s="55"/>
      <c r="Q105" s="2"/>
    </row>
    <row r="108" spans="1:17" x14ac:dyDescent="0.25">
      <c r="G108" s="58" t="s">
        <v>15</v>
      </c>
    </row>
    <row r="109" spans="1:17" x14ac:dyDescent="0.25">
      <c r="G109" s="60" t="s">
        <v>192</v>
      </c>
    </row>
    <row r="110" spans="1:17" x14ac:dyDescent="0.25">
      <c r="G110" s="63"/>
    </row>
    <row r="111" spans="1:17" x14ac:dyDescent="0.25">
      <c r="G111" s="7" t="s">
        <v>16</v>
      </c>
    </row>
    <row r="112" spans="1:17" x14ac:dyDescent="0.25">
      <c r="G112" s="3" t="s">
        <v>21</v>
      </c>
    </row>
    <row r="113" spans="7:7" x14ac:dyDescent="0.25">
      <c r="G113" s="65" t="s">
        <v>26</v>
      </c>
    </row>
  </sheetData>
  <mergeCells count="20">
    <mergeCell ref="K17:K18"/>
    <mergeCell ref="E16:E17"/>
    <mergeCell ref="L17:L18"/>
    <mergeCell ref="N17:N18"/>
    <mergeCell ref="O17:O18"/>
    <mergeCell ref="Q17:Q18"/>
    <mergeCell ref="G9:K9"/>
    <mergeCell ref="A13:P13"/>
    <mergeCell ref="A14:P14"/>
    <mergeCell ref="A16:A18"/>
    <mergeCell ref="B16:B18"/>
    <mergeCell ref="C16:C18"/>
    <mergeCell ref="D16:D18"/>
    <mergeCell ref="F16:F17"/>
    <mergeCell ref="G16:H16"/>
    <mergeCell ref="I16:K16"/>
    <mergeCell ref="L16:N16"/>
    <mergeCell ref="O16:Q16"/>
    <mergeCell ref="G17:G18"/>
    <mergeCell ref="I17:I18"/>
  </mergeCells>
  <phoneticPr fontId="14" type="noConversion"/>
  <conditionalFormatting sqref="B21:D30 B32:D40 B42:D58 B60:D60 B62:D65 D90:D91 B91:C91 B92:D94">
    <cfRule type="containsBlanks" dxfId="9" priority="14" stopIfTrue="1">
      <formula>LEN(TRIM(B21))=0</formula>
    </cfRule>
  </conditionalFormatting>
  <conditionalFormatting sqref="B67:D72">
    <cfRule type="containsBlanks" dxfId="8" priority="10" stopIfTrue="1">
      <formula>LEN(TRIM(B67))=0</formula>
    </cfRule>
  </conditionalFormatting>
  <conditionalFormatting sqref="B74:D80">
    <cfRule type="containsBlanks" dxfId="7" priority="13" stopIfTrue="1">
      <formula>LEN(TRIM(B74))=0</formula>
    </cfRule>
  </conditionalFormatting>
  <conditionalFormatting sqref="B82:D88">
    <cfRule type="containsBlanks" dxfId="6" priority="2" stopIfTrue="1">
      <formula>LEN(TRIM(B82))=0</formula>
    </cfRule>
  </conditionalFormatting>
  <conditionalFormatting sqref="C90">
    <cfRule type="containsBlanks" dxfId="5" priority="1" stopIfTrue="1">
      <formula>LEN(TRIM(C90))=0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89859-8490-4203-8EB5-9FAC01BCAB7D}">
  <dimension ref="A1:Q113"/>
  <sheetViews>
    <sheetView tabSelected="1" topLeftCell="A13" zoomScaleNormal="100" workbookViewId="0">
      <selection activeCell="J7" sqref="J7"/>
    </sheetView>
  </sheetViews>
  <sheetFormatPr defaultRowHeight="15" x14ac:dyDescent="0.25"/>
  <cols>
    <col min="1" max="1" width="12" style="5" customWidth="1"/>
    <col min="2" max="2" width="43" style="5" bestFit="1" customWidth="1"/>
    <col min="3" max="3" width="10.5703125" style="5" customWidth="1"/>
    <col min="4" max="4" width="10.28515625" style="5" customWidth="1"/>
    <col min="5" max="5" width="10.140625" style="5" bestFit="1" customWidth="1"/>
    <col min="6" max="6" width="12.42578125" style="5" customWidth="1"/>
    <col min="7" max="7" width="19.7109375" style="5" customWidth="1"/>
    <col min="8" max="8" width="14" style="5" customWidth="1"/>
    <col min="9" max="9" width="27.85546875" style="5" bestFit="1" customWidth="1"/>
    <col min="10" max="10" width="11.28515625" style="5" bestFit="1" customWidth="1"/>
    <col min="11" max="11" width="9.140625" style="5"/>
    <col min="12" max="12" width="27.85546875" style="5" bestFit="1" customWidth="1"/>
    <col min="13" max="13" width="11.85546875" style="5" customWidth="1"/>
    <col min="14" max="14" width="12.28515625" style="5" customWidth="1"/>
    <col min="15" max="15" width="27.85546875" style="5" bestFit="1" customWidth="1"/>
    <col min="16" max="16" width="14.140625" style="5" bestFit="1" customWidth="1"/>
    <col min="17" max="251" width="9.140625" style="5"/>
    <col min="252" max="252" width="43.28515625" style="5" bestFit="1" customWidth="1"/>
    <col min="253" max="258" width="9.140625" style="5"/>
    <col min="259" max="259" width="12.42578125" style="5" customWidth="1"/>
    <col min="260" max="260" width="18.5703125" style="5" customWidth="1"/>
    <col min="261" max="261" width="20.140625" style="5" customWidth="1"/>
    <col min="262" max="264" width="9.140625" style="5"/>
    <col min="265" max="265" width="9.7109375" style="5" customWidth="1"/>
    <col min="266" max="266" width="11.28515625" style="5" bestFit="1" customWidth="1"/>
    <col min="267" max="267" width="9.140625" style="5"/>
    <col min="268" max="268" width="12.5703125" style="5" customWidth="1"/>
    <col min="269" max="269" width="11.85546875" style="5" customWidth="1"/>
    <col min="270" max="270" width="12.28515625" style="5" customWidth="1"/>
    <col min="271" max="271" width="9.140625" style="5"/>
    <col min="272" max="272" width="10.140625" style="5" bestFit="1" customWidth="1"/>
    <col min="273" max="507" width="9.140625" style="5"/>
    <col min="508" max="508" width="43.28515625" style="5" bestFit="1" customWidth="1"/>
    <col min="509" max="514" width="9.140625" style="5"/>
    <col min="515" max="515" width="12.42578125" style="5" customWidth="1"/>
    <col min="516" max="516" width="18.5703125" style="5" customWidth="1"/>
    <col min="517" max="517" width="20.140625" style="5" customWidth="1"/>
    <col min="518" max="520" width="9.140625" style="5"/>
    <col min="521" max="521" width="9.7109375" style="5" customWidth="1"/>
    <col min="522" max="522" width="11.28515625" style="5" bestFit="1" customWidth="1"/>
    <col min="523" max="523" width="9.140625" style="5"/>
    <col min="524" max="524" width="12.5703125" style="5" customWidth="1"/>
    <col min="525" max="525" width="11.85546875" style="5" customWidth="1"/>
    <col min="526" max="526" width="12.28515625" style="5" customWidth="1"/>
    <col min="527" max="527" width="9.140625" style="5"/>
    <col min="528" max="528" width="10.140625" style="5" bestFit="1" customWidth="1"/>
    <col min="529" max="763" width="9.140625" style="5"/>
    <col min="764" max="764" width="43.28515625" style="5" bestFit="1" customWidth="1"/>
    <col min="765" max="770" width="9.140625" style="5"/>
    <col min="771" max="771" width="12.42578125" style="5" customWidth="1"/>
    <col min="772" max="772" width="18.5703125" style="5" customWidth="1"/>
    <col min="773" max="773" width="20.140625" style="5" customWidth="1"/>
    <col min="774" max="776" width="9.140625" style="5"/>
    <col min="777" max="777" width="9.7109375" style="5" customWidth="1"/>
    <col min="778" max="778" width="11.28515625" style="5" bestFit="1" customWidth="1"/>
    <col min="779" max="779" width="9.140625" style="5"/>
    <col min="780" max="780" width="12.5703125" style="5" customWidth="1"/>
    <col min="781" max="781" width="11.85546875" style="5" customWidth="1"/>
    <col min="782" max="782" width="12.28515625" style="5" customWidth="1"/>
    <col min="783" max="783" width="9.140625" style="5"/>
    <col min="784" max="784" width="10.140625" style="5" bestFit="1" customWidth="1"/>
    <col min="785" max="1019" width="9.140625" style="5"/>
    <col min="1020" max="1020" width="43.28515625" style="5" bestFit="1" customWidth="1"/>
    <col min="1021" max="1026" width="9.140625" style="5"/>
    <col min="1027" max="1027" width="12.42578125" style="5" customWidth="1"/>
    <col min="1028" max="1028" width="18.5703125" style="5" customWidth="1"/>
    <col min="1029" max="1029" width="20.140625" style="5" customWidth="1"/>
    <col min="1030" max="1032" width="9.140625" style="5"/>
    <col min="1033" max="1033" width="9.7109375" style="5" customWidth="1"/>
    <col min="1034" max="1034" width="11.28515625" style="5" bestFit="1" customWidth="1"/>
    <col min="1035" max="1035" width="9.140625" style="5"/>
    <col min="1036" max="1036" width="12.5703125" style="5" customWidth="1"/>
    <col min="1037" max="1037" width="11.85546875" style="5" customWidth="1"/>
    <col min="1038" max="1038" width="12.28515625" style="5" customWidth="1"/>
    <col min="1039" max="1039" width="9.140625" style="5"/>
    <col min="1040" max="1040" width="10.140625" style="5" bestFit="1" customWidth="1"/>
    <col min="1041" max="1275" width="9.140625" style="5"/>
    <col min="1276" max="1276" width="43.28515625" style="5" bestFit="1" customWidth="1"/>
    <col min="1277" max="1282" width="9.140625" style="5"/>
    <col min="1283" max="1283" width="12.42578125" style="5" customWidth="1"/>
    <col min="1284" max="1284" width="18.5703125" style="5" customWidth="1"/>
    <col min="1285" max="1285" width="20.140625" style="5" customWidth="1"/>
    <col min="1286" max="1288" width="9.140625" style="5"/>
    <col min="1289" max="1289" width="9.7109375" style="5" customWidth="1"/>
    <col min="1290" max="1290" width="11.28515625" style="5" bestFit="1" customWidth="1"/>
    <col min="1291" max="1291" width="9.140625" style="5"/>
    <col min="1292" max="1292" width="12.5703125" style="5" customWidth="1"/>
    <col min="1293" max="1293" width="11.85546875" style="5" customWidth="1"/>
    <col min="1294" max="1294" width="12.28515625" style="5" customWidth="1"/>
    <col min="1295" max="1295" width="9.140625" style="5"/>
    <col min="1296" max="1296" width="10.140625" style="5" bestFit="1" customWidth="1"/>
    <col min="1297" max="1531" width="9.140625" style="5"/>
    <col min="1532" max="1532" width="43.28515625" style="5" bestFit="1" customWidth="1"/>
    <col min="1533" max="1538" width="9.140625" style="5"/>
    <col min="1539" max="1539" width="12.42578125" style="5" customWidth="1"/>
    <col min="1540" max="1540" width="18.5703125" style="5" customWidth="1"/>
    <col min="1541" max="1541" width="20.140625" style="5" customWidth="1"/>
    <col min="1542" max="1544" width="9.140625" style="5"/>
    <col min="1545" max="1545" width="9.7109375" style="5" customWidth="1"/>
    <col min="1546" max="1546" width="11.28515625" style="5" bestFit="1" customWidth="1"/>
    <col min="1547" max="1547" width="9.140625" style="5"/>
    <col min="1548" max="1548" width="12.5703125" style="5" customWidth="1"/>
    <col min="1549" max="1549" width="11.85546875" style="5" customWidth="1"/>
    <col min="1550" max="1550" width="12.28515625" style="5" customWidth="1"/>
    <col min="1551" max="1551" width="9.140625" style="5"/>
    <col min="1552" max="1552" width="10.140625" style="5" bestFit="1" customWidth="1"/>
    <col min="1553" max="1787" width="9.140625" style="5"/>
    <col min="1788" max="1788" width="43.28515625" style="5" bestFit="1" customWidth="1"/>
    <col min="1789" max="1794" width="9.140625" style="5"/>
    <col min="1795" max="1795" width="12.42578125" style="5" customWidth="1"/>
    <col min="1796" max="1796" width="18.5703125" style="5" customWidth="1"/>
    <col min="1797" max="1797" width="20.140625" style="5" customWidth="1"/>
    <col min="1798" max="1800" width="9.140625" style="5"/>
    <col min="1801" max="1801" width="9.7109375" style="5" customWidth="1"/>
    <col min="1802" max="1802" width="11.28515625" style="5" bestFit="1" customWidth="1"/>
    <col min="1803" max="1803" width="9.140625" style="5"/>
    <col min="1804" max="1804" width="12.5703125" style="5" customWidth="1"/>
    <col min="1805" max="1805" width="11.85546875" style="5" customWidth="1"/>
    <col min="1806" max="1806" width="12.28515625" style="5" customWidth="1"/>
    <col min="1807" max="1807" width="9.140625" style="5"/>
    <col min="1808" max="1808" width="10.140625" style="5" bestFit="1" customWidth="1"/>
    <col min="1809" max="2043" width="9.140625" style="5"/>
    <col min="2044" max="2044" width="43.28515625" style="5" bestFit="1" customWidth="1"/>
    <col min="2045" max="2050" width="9.140625" style="5"/>
    <col min="2051" max="2051" width="12.42578125" style="5" customWidth="1"/>
    <col min="2052" max="2052" width="18.5703125" style="5" customWidth="1"/>
    <col min="2053" max="2053" width="20.140625" style="5" customWidth="1"/>
    <col min="2054" max="2056" width="9.140625" style="5"/>
    <col min="2057" max="2057" width="9.7109375" style="5" customWidth="1"/>
    <col min="2058" max="2058" width="11.28515625" style="5" bestFit="1" customWidth="1"/>
    <col min="2059" max="2059" width="9.140625" style="5"/>
    <col min="2060" max="2060" width="12.5703125" style="5" customWidth="1"/>
    <col min="2061" max="2061" width="11.85546875" style="5" customWidth="1"/>
    <col min="2062" max="2062" width="12.28515625" style="5" customWidth="1"/>
    <col min="2063" max="2063" width="9.140625" style="5"/>
    <col min="2064" max="2064" width="10.140625" style="5" bestFit="1" customWidth="1"/>
    <col min="2065" max="2299" width="9.140625" style="5"/>
    <col min="2300" max="2300" width="43.28515625" style="5" bestFit="1" customWidth="1"/>
    <col min="2301" max="2306" width="9.140625" style="5"/>
    <col min="2307" max="2307" width="12.42578125" style="5" customWidth="1"/>
    <col min="2308" max="2308" width="18.5703125" style="5" customWidth="1"/>
    <col min="2309" max="2309" width="20.140625" style="5" customWidth="1"/>
    <col min="2310" max="2312" width="9.140625" style="5"/>
    <col min="2313" max="2313" width="9.7109375" style="5" customWidth="1"/>
    <col min="2314" max="2314" width="11.28515625" style="5" bestFit="1" customWidth="1"/>
    <col min="2315" max="2315" width="9.140625" style="5"/>
    <col min="2316" max="2316" width="12.5703125" style="5" customWidth="1"/>
    <col min="2317" max="2317" width="11.85546875" style="5" customWidth="1"/>
    <col min="2318" max="2318" width="12.28515625" style="5" customWidth="1"/>
    <col min="2319" max="2319" width="9.140625" style="5"/>
    <col min="2320" max="2320" width="10.140625" style="5" bestFit="1" customWidth="1"/>
    <col min="2321" max="2555" width="9.140625" style="5"/>
    <col min="2556" max="2556" width="43.28515625" style="5" bestFit="1" customWidth="1"/>
    <col min="2557" max="2562" width="9.140625" style="5"/>
    <col min="2563" max="2563" width="12.42578125" style="5" customWidth="1"/>
    <col min="2564" max="2564" width="18.5703125" style="5" customWidth="1"/>
    <col min="2565" max="2565" width="20.140625" style="5" customWidth="1"/>
    <col min="2566" max="2568" width="9.140625" style="5"/>
    <col min="2569" max="2569" width="9.7109375" style="5" customWidth="1"/>
    <col min="2570" max="2570" width="11.28515625" style="5" bestFit="1" customWidth="1"/>
    <col min="2571" max="2571" width="9.140625" style="5"/>
    <col min="2572" max="2572" width="12.5703125" style="5" customWidth="1"/>
    <col min="2573" max="2573" width="11.85546875" style="5" customWidth="1"/>
    <col min="2574" max="2574" width="12.28515625" style="5" customWidth="1"/>
    <col min="2575" max="2575" width="9.140625" style="5"/>
    <col min="2576" max="2576" width="10.140625" style="5" bestFit="1" customWidth="1"/>
    <col min="2577" max="2811" width="9.140625" style="5"/>
    <col min="2812" max="2812" width="43.28515625" style="5" bestFit="1" customWidth="1"/>
    <col min="2813" max="2818" width="9.140625" style="5"/>
    <col min="2819" max="2819" width="12.42578125" style="5" customWidth="1"/>
    <col min="2820" max="2820" width="18.5703125" style="5" customWidth="1"/>
    <col min="2821" max="2821" width="20.140625" style="5" customWidth="1"/>
    <col min="2822" max="2824" width="9.140625" style="5"/>
    <col min="2825" max="2825" width="9.7109375" style="5" customWidth="1"/>
    <col min="2826" max="2826" width="11.28515625" style="5" bestFit="1" customWidth="1"/>
    <col min="2827" max="2827" width="9.140625" style="5"/>
    <col min="2828" max="2828" width="12.5703125" style="5" customWidth="1"/>
    <col min="2829" max="2829" width="11.85546875" style="5" customWidth="1"/>
    <col min="2830" max="2830" width="12.28515625" style="5" customWidth="1"/>
    <col min="2831" max="2831" width="9.140625" style="5"/>
    <col min="2832" max="2832" width="10.140625" style="5" bestFit="1" customWidth="1"/>
    <col min="2833" max="3067" width="9.140625" style="5"/>
    <col min="3068" max="3068" width="43.28515625" style="5" bestFit="1" customWidth="1"/>
    <col min="3069" max="3074" width="9.140625" style="5"/>
    <col min="3075" max="3075" width="12.42578125" style="5" customWidth="1"/>
    <col min="3076" max="3076" width="18.5703125" style="5" customWidth="1"/>
    <col min="3077" max="3077" width="20.140625" style="5" customWidth="1"/>
    <col min="3078" max="3080" width="9.140625" style="5"/>
    <col min="3081" max="3081" width="9.7109375" style="5" customWidth="1"/>
    <col min="3082" max="3082" width="11.28515625" style="5" bestFit="1" customWidth="1"/>
    <col min="3083" max="3083" width="9.140625" style="5"/>
    <col min="3084" max="3084" width="12.5703125" style="5" customWidth="1"/>
    <col min="3085" max="3085" width="11.85546875" style="5" customWidth="1"/>
    <col min="3086" max="3086" width="12.28515625" style="5" customWidth="1"/>
    <col min="3087" max="3087" width="9.140625" style="5"/>
    <col min="3088" max="3088" width="10.140625" style="5" bestFit="1" customWidth="1"/>
    <col min="3089" max="3323" width="9.140625" style="5"/>
    <col min="3324" max="3324" width="43.28515625" style="5" bestFit="1" customWidth="1"/>
    <col min="3325" max="3330" width="9.140625" style="5"/>
    <col min="3331" max="3331" width="12.42578125" style="5" customWidth="1"/>
    <col min="3332" max="3332" width="18.5703125" style="5" customWidth="1"/>
    <col min="3333" max="3333" width="20.140625" style="5" customWidth="1"/>
    <col min="3334" max="3336" width="9.140625" style="5"/>
    <col min="3337" max="3337" width="9.7109375" style="5" customWidth="1"/>
    <col min="3338" max="3338" width="11.28515625" style="5" bestFit="1" customWidth="1"/>
    <col min="3339" max="3339" width="9.140625" style="5"/>
    <col min="3340" max="3340" width="12.5703125" style="5" customWidth="1"/>
    <col min="3341" max="3341" width="11.85546875" style="5" customWidth="1"/>
    <col min="3342" max="3342" width="12.28515625" style="5" customWidth="1"/>
    <col min="3343" max="3343" width="9.140625" style="5"/>
    <col min="3344" max="3344" width="10.140625" style="5" bestFit="1" customWidth="1"/>
    <col min="3345" max="3579" width="9.140625" style="5"/>
    <col min="3580" max="3580" width="43.28515625" style="5" bestFit="1" customWidth="1"/>
    <col min="3581" max="3586" width="9.140625" style="5"/>
    <col min="3587" max="3587" width="12.42578125" style="5" customWidth="1"/>
    <col min="3588" max="3588" width="18.5703125" style="5" customWidth="1"/>
    <col min="3589" max="3589" width="20.140625" style="5" customWidth="1"/>
    <col min="3590" max="3592" width="9.140625" style="5"/>
    <col min="3593" max="3593" width="9.7109375" style="5" customWidth="1"/>
    <col min="3594" max="3594" width="11.28515625" style="5" bestFit="1" customWidth="1"/>
    <col min="3595" max="3595" width="9.140625" style="5"/>
    <col min="3596" max="3596" width="12.5703125" style="5" customWidth="1"/>
    <col min="3597" max="3597" width="11.85546875" style="5" customWidth="1"/>
    <col min="3598" max="3598" width="12.28515625" style="5" customWidth="1"/>
    <col min="3599" max="3599" width="9.140625" style="5"/>
    <col min="3600" max="3600" width="10.140625" style="5" bestFit="1" customWidth="1"/>
    <col min="3601" max="3835" width="9.140625" style="5"/>
    <col min="3836" max="3836" width="43.28515625" style="5" bestFit="1" customWidth="1"/>
    <col min="3837" max="3842" width="9.140625" style="5"/>
    <col min="3843" max="3843" width="12.42578125" style="5" customWidth="1"/>
    <col min="3844" max="3844" width="18.5703125" style="5" customWidth="1"/>
    <col min="3845" max="3845" width="20.140625" style="5" customWidth="1"/>
    <col min="3846" max="3848" width="9.140625" style="5"/>
    <col min="3849" max="3849" width="9.7109375" style="5" customWidth="1"/>
    <col min="3850" max="3850" width="11.28515625" style="5" bestFit="1" customWidth="1"/>
    <col min="3851" max="3851" width="9.140625" style="5"/>
    <col min="3852" max="3852" width="12.5703125" style="5" customWidth="1"/>
    <col min="3853" max="3853" width="11.85546875" style="5" customWidth="1"/>
    <col min="3854" max="3854" width="12.28515625" style="5" customWidth="1"/>
    <col min="3855" max="3855" width="9.140625" style="5"/>
    <col min="3856" max="3856" width="10.140625" style="5" bestFit="1" customWidth="1"/>
    <col min="3857" max="4091" width="9.140625" style="5"/>
    <col min="4092" max="4092" width="43.28515625" style="5" bestFit="1" customWidth="1"/>
    <col min="4093" max="4098" width="9.140625" style="5"/>
    <col min="4099" max="4099" width="12.42578125" style="5" customWidth="1"/>
    <col min="4100" max="4100" width="18.5703125" style="5" customWidth="1"/>
    <col min="4101" max="4101" width="20.140625" style="5" customWidth="1"/>
    <col min="4102" max="4104" width="9.140625" style="5"/>
    <col min="4105" max="4105" width="9.7109375" style="5" customWidth="1"/>
    <col min="4106" max="4106" width="11.28515625" style="5" bestFit="1" customWidth="1"/>
    <col min="4107" max="4107" width="9.140625" style="5"/>
    <col min="4108" max="4108" width="12.5703125" style="5" customWidth="1"/>
    <col min="4109" max="4109" width="11.85546875" style="5" customWidth="1"/>
    <col min="4110" max="4110" width="12.28515625" style="5" customWidth="1"/>
    <col min="4111" max="4111" width="9.140625" style="5"/>
    <col min="4112" max="4112" width="10.140625" style="5" bestFit="1" customWidth="1"/>
    <col min="4113" max="4347" width="9.140625" style="5"/>
    <col min="4348" max="4348" width="43.28515625" style="5" bestFit="1" customWidth="1"/>
    <col min="4349" max="4354" width="9.140625" style="5"/>
    <col min="4355" max="4355" width="12.42578125" style="5" customWidth="1"/>
    <col min="4356" max="4356" width="18.5703125" style="5" customWidth="1"/>
    <col min="4357" max="4357" width="20.140625" style="5" customWidth="1"/>
    <col min="4358" max="4360" width="9.140625" style="5"/>
    <col min="4361" max="4361" width="9.7109375" style="5" customWidth="1"/>
    <col min="4362" max="4362" width="11.28515625" style="5" bestFit="1" customWidth="1"/>
    <col min="4363" max="4363" width="9.140625" style="5"/>
    <col min="4364" max="4364" width="12.5703125" style="5" customWidth="1"/>
    <col min="4365" max="4365" width="11.85546875" style="5" customWidth="1"/>
    <col min="4366" max="4366" width="12.28515625" style="5" customWidth="1"/>
    <col min="4367" max="4367" width="9.140625" style="5"/>
    <col min="4368" max="4368" width="10.140625" style="5" bestFit="1" customWidth="1"/>
    <col min="4369" max="4603" width="9.140625" style="5"/>
    <col min="4604" max="4604" width="43.28515625" style="5" bestFit="1" customWidth="1"/>
    <col min="4605" max="4610" width="9.140625" style="5"/>
    <col min="4611" max="4611" width="12.42578125" style="5" customWidth="1"/>
    <col min="4612" max="4612" width="18.5703125" style="5" customWidth="1"/>
    <col min="4613" max="4613" width="20.140625" style="5" customWidth="1"/>
    <col min="4614" max="4616" width="9.140625" style="5"/>
    <col min="4617" max="4617" width="9.7109375" style="5" customWidth="1"/>
    <col min="4618" max="4618" width="11.28515625" style="5" bestFit="1" customWidth="1"/>
    <col min="4619" max="4619" width="9.140625" style="5"/>
    <col min="4620" max="4620" width="12.5703125" style="5" customWidth="1"/>
    <col min="4621" max="4621" width="11.85546875" style="5" customWidth="1"/>
    <col min="4622" max="4622" width="12.28515625" style="5" customWidth="1"/>
    <col min="4623" max="4623" width="9.140625" style="5"/>
    <col min="4624" max="4624" width="10.140625" style="5" bestFit="1" customWidth="1"/>
    <col min="4625" max="4859" width="9.140625" style="5"/>
    <col min="4860" max="4860" width="43.28515625" style="5" bestFit="1" customWidth="1"/>
    <col min="4861" max="4866" width="9.140625" style="5"/>
    <col min="4867" max="4867" width="12.42578125" style="5" customWidth="1"/>
    <col min="4868" max="4868" width="18.5703125" style="5" customWidth="1"/>
    <col min="4869" max="4869" width="20.140625" style="5" customWidth="1"/>
    <col min="4870" max="4872" width="9.140625" style="5"/>
    <col min="4873" max="4873" width="9.7109375" style="5" customWidth="1"/>
    <col min="4874" max="4874" width="11.28515625" style="5" bestFit="1" customWidth="1"/>
    <col min="4875" max="4875" width="9.140625" style="5"/>
    <col min="4876" max="4876" width="12.5703125" style="5" customWidth="1"/>
    <col min="4877" max="4877" width="11.85546875" style="5" customWidth="1"/>
    <col min="4878" max="4878" width="12.28515625" style="5" customWidth="1"/>
    <col min="4879" max="4879" width="9.140625" style="5"/>
    <col min="4880" max="4880" width="10.140625" style="5" bestFit="1" customWidth="1"/>
    <col min="4881" max="5115" width="9.140625" style="5"/>
    <col min="5116" max="5116" width="43.28515625" style="5" bestFit="1" customWidth="1"/>
    <col min="5117" max="5122" width="9.140625" style="5"/>
    <col min="5123" max="5123" width="12.42578125" style="5" customWidth="1"/>
    <col min="5124" max="5124" width="18.5703125" style="5" customWidth="1"/>
    <col min="5125" max="5125" width="20.140625" style="5" customWidth="1"/>
    <col min="5126" max="5128" width="9.140625" style="5"/>
    <col min="5129" max="5129" width="9.7109375" style="5" customWidth="1"/>
    <col min="5130" max="5130" width="11.28515625" style="5" bestFit="1" customWidth="1"/>
    <col min="5131" max="5131" width="9.140625" style="5"/>
    <col min="5132" max="5132" width="12.5703125" style="5" customWidth="1"/>
    <col min="5133" max="5133" width="11.85546875" style="5" customWidth="1"/>
    <col min="5134" max="5134" width="12.28515625" style="5" customWidth="1"/>
    <col min="5135" max="5135" width="9.140625" style="5"/>
    <col min="5136" max="5136" width="10.140625" style="5" bestFit="1" customWidth="1"/>
    <col min="5137" max="5371" width="9.140625" style="5"/>
    <col min="5372" max="5372" width="43.28515625" style="5" bestFit="1" customWidth="1"/>
    <col min="5373" max="5378" width="9.140625" style="5"/>
    <col min="5379" max="5379" width="12.42578125" style="5" customWidth="1"/>
    <col min="5380" max="5380" width="18.5703125" style="5" customWidth="1"/>
    <col min="5381" max="5381" width="20.140625" style="5" customWidth="1"/>
    <col min="5382" max="5384" width="9.140625" style="5"/>
    <col min="5385" max="5385" width="9.7109375" style="5" customWidth="1"/>
    <col min="5386" max="5386" width="11.28515625" style="5" bestFit="1" customWidth="1"/>
    <col min="5387" max="5387" width="9.140625" style="5"/>
    <col min="5388" max="5388" width="12.5703125" style="5" customWidth="1"/>
    <col min="5389" max="5389" width="11.85546875" style="5" customWidth="1"/>
    <col min="5390" max="5390" width="12.28515625" style="5" customWidth="1"/>
    <col min="5391" max="5391" width="9.140625" style="5"/>
    <col min="5392" max="5392" width="10.140625" style="5" bestFit="1" customWidth="1"/>
    <col min="5393" max="5627" width="9.140625" style="5"/>
    <col min="5628" max="5628" width="43.28515625" style="5" bestFit="1" customWidth="1"/>
    <col min="5629" max="5634" width="9.140625" style="5"/>
    <col min="5635" max="5635" width="12.42578125" style="5" customWidth="1"/>
    <col min="5636" max="5636" width="18.5703125" style="5" customWidth="1"/>
    <col min="5637" max="5637" width="20.140625" style="5" customWidth="1"/>
    <col min="5638" max="5640" width="9.140625" style="5"/>
    <col min="5641" max="5641" width="9.7109375" style="5" customWidth="1"/>
    <col min="5642" max="5642" width="11.28515625" style="5" bestFit="1" customWidth="1"/>
    <col min="5643" max="5643" width="9.140625" style="5"/>
    <col min="5644" max="5644" width="12.5703125" style="5" customWidth="1"/>
    <col min="5645" max="5645" width="11.85546875" style="5" customWidth="1"/>
    <col min="5646" max="5646" width="12.28515625" style="5" customWidth="1"/>
    <col min="5647" max="5647" width="9.140625" style="5"/>
    <col min="5648" max="5648" width="10.140625" style="5" bestFit="1" customWidth="1"/>
    <col min="5649" max="5883" width="9.140625" style="5"/>
    <col min="5884" max="5884" width="43.28515625" style="5" bestFit="1" customWidth="1"/>
    <col min="5885" max="5890" width="9.140625" style="5"/>
    <col min="5891" max="5891" width="12.42578125" style="5" customWidth="1"/>
    <col min="5892" max="5892" width="18.5703125" style="5" customWidth="1"/>
    <col min="5893" max="5893" width="20.140625" style="5" customWidth="1"/>
    <col min="5894" max="5896" width="9.140625" style="5"/>
    <col min="5897" max="5897" width="9.7109375" style="5" customWidth="1"/>
    <col min="5898" max="5898" width="11.28515625" style="5" bestFit="1" customWidth="1"/>
    <col min="5899" max="5899" width="9.140625" style="5"/>
    <col min="5900" max="5900" width="12.5703125" style="5" customWidth="1"/>
    <col min="5901" max="5901" width="11.85546875" style="5" customWidth="1"/>
    <col min="5902" max="5902" width="12.28515625" style="5" customWidth="1"/>
    <col min="5903" max="5903" width="9.140625" style="5"/>
    <col min="5904" max="5904" width="10.140625" style="5" bestFit="1" customWidth="1"/>
    <col min="5905" max="6139" width="9.140625" style="5"/>
    <col min="6140" max="6140" width="43.28515625" style="5" bestFit="1" customWidth="1"/>
    <col min="6141" max="6146" width="9.140625" style="5"/>
    <col min="6147" max="6147" width="12.42578125" style="5" customWidth="1"/>
    <col min="6148" max="6148" width="18.5703125" style="5" customWidth="1"/>
    <col min="6149" max="6149" width="20.140625" style="5" customWidth="1"/>
    <col min="6150" max="6152" width="9.140625" style="5"/>
    <col min="6153" max="6153" width="9.7109375" style="5" customWidth="1"/>
    <col min="6154" max="6154" width="11.28515625" style="5" bestFit="1" customWidth="1"/>
    <col min="6155" max="6155" width="9.140625" style="5"/>
    <col min="6156" max="6156" width="12.5703125" style="5" customWidth="1"/>
    <col min="6157" max="6157" width="11.85546875" style="5" customWidth="1"/>
    <col min="6158" max="6158" width="12.28515625" style="5" customWidth="1"/>
    <col min="6159" max="6159" width="9.140625" style="5"/>
    <col min="6160" max="6160" width="10.140625" style="5" bestFit="1" customWidth="1"/>
    <col min="6161" max="6395" width="9.140625" style="5"/>
    <col min="6396" max="6396" width="43.28515625" style="5" bestFit="1" customWidth="1"/>
    <col min="6397" max="6402" width="9.140625" style="5"/>
    <col min="6403" max="6403" width="12.42578125" style="5" customWidth="1"/>
    <col min="6404" max="6404" width="18.5703125" style="5" customWidth="1"/>
    <col min="6405" max="6405" width="20.140625" style="5" customWidth="1"/>
    <col min="6406" max="6408" width="9.140625" style="5"/>
    <col min="6409" max="6409" width="9.7109375" style="5" customWidth="1"/>
    <col min="6410" max="6410" width="11.28515625" style="5" bestFit="1" customWidth="1"/>
    <col min="6411" max="6411" width="9.140625" style="5"/>
    <col min="6412" max="6412" width="12.5703125" style="5" customWidth="1"/>
    <col min="6413" max="6413" width="11.85546875" style="5" customWidth="1"/>
    <col min="6414" max="6414" width="12.28515625" style="5" customWidth="1"/>
    <col min="6415" max="6415" width="9.140625" style="5"/>
    <col min="6416" max="6416" width="10.140625" style="5" bestFit="1" customWidth="1"/>
    <col min="6417" max="6651" width="9.140625" style="5"/>
    <col min="6652" max="6652" width="43.28515625" style="5" bestFit="1" customWidth="1"/>
    <col min="6653" max="6658" width="9.140625" style="5"/>
    <col min="6659" max="6659" width="12.42578125" style="5" customWidth="1"/>
    <col min="6660" max="6660" width="18.5703125" style="5" customWidth="1"/>
    <col min="6661" max="6661" width="20.140625" style="5" customWidth="1"/>
    <col min="6662" max="6664" width="9.140625" style="5"/>
    <col min="6665" max="6665" width="9.7109375" style="5" customWidth="1"/>
    <col min="6666" max="6666" width="11.28515625" style="5" bestFit="1" customWidth="1"/>
    <col min="6667" max="6667" width="9.140625" style="5"/>
    <col min="6668" max="6668" width="12.5703125" style="5" customWidth="1"/>
    <col min="6669" max="6669" width="11.85546875" style="5" customWidth="1"/>
    <col min="6670" max="6670" width="12.28515625" style="5" customWidth="1"/>
    <col min="6671" max="6671" width="9.140625" style="5"/>
    <col min="6672" max="6672" width="10.140625" style="5" bestFit="1" customWidth="1"/>
    <col min="6673" max="6907" width="9.140625" style="5"/>
    <col min="6908" max="6908" width="43.28515625" style="5" bestFit="1" customWidth="1"/>
    <col min="6909" max="6914" width="9.140625" style="5"/>
    <col min="6915" max="6915" width="12.42578125" style="5" customWidth="1"/>
    <col min="6916" max="6916" width="18.5703125" style="5" customWidth="1"/>
    <col min="6917" max="6917" width="20.140625" style="5" customWidth="1"/>
    <col min="6918" max="6920" width="9.140625" style="5"/>
    <col min="6921" max="6921" width="9.7109375" style="5" customWidth="1"/>
    <col min="6922" max="6922" width="11.28515625" style="5" bestFit="1" customWidth="1"/>
    <col min="6923" max="6923" width="9.140625" style="5"/>
    <col min="6924" max="6924" width="12.5703125" style="5" customWidth="1"/>
    <col min="6925" max="6925" width="11.85546875" style="5" customWidth="1"/>
    <col min="6926" max="6926" width="12.28515625" style="5" customWidth="1"/>
    <col min="6927" max="6927" width="9.140625" style="5"/>
    <col min="6928" max="6928" width="10.140625" style="5" bestFit="1" customWidth="1"/>
    <col min="6929" max="7163" width="9.140625" style="5"/>
    <col min="7164" max="7164" width="43.28515625" style="5" bestFit="1" customWidth="1"/>
    <col min="7165" max="7170" width="9.140625" style="5"/>
    <col min="7171" max="7171" width="12.42578125" style="5" customWidth="1"/>
    <col min="7172" max="7172" width="18.5703125" style="5" customWidth="1"/>
    <col min="7173" max="7173" width="20.140625" style="5" customWidth="1"/>
    <col min="7174" max="7176" width="9.140625" style="5"/>
    <col min="7177" max="7177" width="9.7109375" style="5" customWidth="1"/>
    <col min="7178" max="7178" width="11.28515625" style="5" bestFit="1" customWidth="1"/>
    <col min="7179" max="7179" width="9.140625" style="5"/>
    <col min="7180" max="7180" width="12.5703125" style="5" customWidth="1"/>
    <col min="7181" max="7181" width="11.85546875" style="5" customWidth="1"/>
    <col min="7182" max="7182" width="12.28515625" style="5" customWidth="1"/>
    <col min="7183" max="7183" width="9.140625" style="5"/>
    <col min="7184" max="7184" width="10.140625" style="5" bestFit="1" customWidth="1"/>
    <col min="7185" max="7419" width="9.140625" style="5"/>
    <col min="7420" max="7420" width="43.28515625" style="5" bestFit="1" customWidth="1"/>
    <col min="7421" max="7426" width="9.140625" style="5"/>
    <col min="7427" max="7427" width="12.42578125" style="5" customWidth="1"/>
    <col min="7428" max="7428" width="18.5703125" style="5" customWidth="1"/>
    <col min="7429" max="7429" width="20.140625" style="5" customWidth="1"/>
    <col min="7430" max="7432" width="9.140625" style="5"/>
    <col min="7433" max="7433" width="9.7109375" style="5" customWidth="1"/>
    <col min="7434" max="7434" width="11.28515625" style="5" bestFit="1" customWidth="1"/>
    <col min="7435" max="7435" width="9.140625" style="5"/>
    <col min="7436" max="7436" width="12.5703125" style="5" customWidth="1"/>
    <col min="7437" max="7437" width="11.85546875" style="5" customWidth="1"/>
    <col min="7438" max="7438" width="12.28515625" style="5" customWidth="1"/>
    <col min="7439" max="7439" width="9.140625" style="5"/>
    <col min="7440" max="7440" width="10.140625" style="5" bestFit="1" customWidth="1"/>
    <col min="7441" max="7675" width="9.140625" style="5"/>
    <col min="7676" max="7676" width="43.28515625" style="5" bestFit="1" customWidth="1"/>
    <col min="7677" max="7682" width="9.140625" style="5"/>
    <col min="7683" max="7683" width="12.42578125" style="5" customWidth="1"/>
    <col min="7684" max="7684" width="18.5703125" style="5" customWidth="1"/>
    <col min="7685" max="7685" width="20.140625" style="5" customWidth="1"/>
    <col min="7686" max="7688" width="9.140625" style="5"/>
    <col min="7689" max="7689" width="9.7109375" style="5" customWidth="1"/>
    <col min="7690" max="7690" width="11.28515625" style="5" bestFit="1" customWidth="1"/>
    <col min="7691" max="7691" width="9.140625" style="5"/>
    <col min="7692" max="7692" width="12.5703125" style="5" customWidth="1"/>
    <col min="7693" max="7693" width="11.85546875" style="5" customWidth="1"/>
    <col min="7694" max="7694" width="12.28515625" style="5" customWidth="1"/>
    <col min="7695" max="7695" width="9.140625" style="5"/>
    <col min="7696" max="7696" width="10.140625" style="5" bestFit="1" customWidth="1"/>
    <col min="7697" max="7931" width="9.140625" style="5"/>
    <col min="7932" max="7932" width="43.28515625" style="5" bestFit="1" customWidth="1"/>
    <col min="7933" max="7938" width="9.140625" style="5"/>
    <col min="7939" max="7939" width="12.42578125" style="5" customWidth="1"/>
    <col min="7940" max="7940" width="18.5703125" style="5" customWidth="1"/>
    <col min="7941" max="7941" width="20.140625" style="5" customWidth="1"/>
    <col min="7942" max="7944" width="9.140625" style="5"/>
    <col min="7945" max="7945" width="9.7109375" style="5" customWidth="1"/>
    <col min="7946" max="7946" width="11.28515625" style="5" bestFit="1" customWidth="1"/>
    <col min="7947" max="7947" width="9.140625" style="5"/>
    <col min="7948" max="7948" width="12.5703125" style="5" customWidth="1"/>
    <col min="7949" max="7949" width="11.85546875" style="5" customWidth="1"/>
    <col min="7950" max="7950" width="12.28515625" style="5" customWidth="1"/>
    <col min="7951" max="7951" width="9.140625" style="5"/>
    <col min="7952" max="7952" width="10.140625" style="5" bestFit="1" customWidth="1"/>
    <col min="7953" max="8187" width="9.140625" style="5"/>
    <col min="8188" max="8188" width="43.28515625" style="5" bestFit="1" customWidth="1"/>
    <col min="8189" max="8194" width="9.140625" style="5"/>
    <col min="8195" max="8195" width="12.42578125" style="5" customWidth="1"/>
    <col min="8196" max="8196" width="18.5703125" style="5" customWidth="1"/>
    <col min="8197" max="8197" width="20.140625" style="5" customWidth="1"/>
    <col min="8198" max="8200" width="9.140625" style="5"/>
    <col min="8201" max="8201" width="9.7109375" style="5" customWidth="1"/>
    <col min="8202" max="8202" width="11.28515625" style="5" bestFit="1" customWidth="1"/>
    <col min="8203" max="8203" width="9.140625" style="5"/>
    <col min="8204" max="8204" width="12.5703125" style="5" customWidth="1"/>
    <col min="8205" max="8205" width="11.85546875" style="5" customWidth="1"/>
    <col min="8206" max="8206" width="12.28515625" style="5" customWidth="1"/>
    <col min="8207" max="8207" width="9.140625" style="5"/>
    <col min="8208" max="8208" width="10.140625" style="5" bestFit="1" customWidth="1"/>
    <col min="8209" max="8443" width="9.140625" style="5"/>
    <col min="8444" max="8444" width="43.28515625" style="5" bestFit="1" customWidth="1"/>
    <col min="8445" max="8450" width="9.140625" style="5"/>
    <col min="8451" max="8451" width="12.42578125" style="5" customWidth="1"/>
    <col min="8452" max="8452" width="18.5703125" style="5" customWidth="1"/>
    <col min="8453" max="8453" width="20.140625" style="5" customWidth="1"/>
    <col min="8454" max="8456" width="9.140625" style="5"/>
    <col min="8457" max="8457" width="9.7109375" style="5" customWidth="1"/>
    <col min="8458" max="8458" width="11.28515625" style="5" bestFit="1" customWidth="1"/>
    <col min="8459" max="8459" width="9.140625" style="5"/>
    <col min="8460" max="8460" width="12.5703125" style="5" customWidth="1"/>
    <col min="8461" max="8461" width="11.85546875" style="5" customWidth="1"/>
    <col min="8462" max="8462" width="12.28515625" style="5" customWidth="1"/>
    <col min="8463" max="8463" width="9.140625" style="5"/>
    <col min="8464" max="8464" width="10.140625" style="5" bestFit="1" customWidth="1"/>
    <col min="8465" max="8699" width="9.140625" style="5"/>
    <col min="8700" max="8700" width="43.28515625" style="5" bestFit="1" customWidth="1"/>
    <col min="8701" max="8706" width="9.140625" style="5"/>
    <col min="8707" max="8707" width="12.42578125" style="5" customWidth="1"/>
    <col min="8708" max="8708" width="18.5703125" style="5" customWidth="1"/>
    <col min="8709" max="8709" width="20.140625" style="5" customWidth="1"/>
    <col min="8710" max="8712" width="9.140625" style="5"/>
    <col min="8713" max="8713" width="9.7109375" style="5" customWidth="1"/>
    <col min="8714" max="8714" width="11.28515625" style="5" bestFit="1" customWidth="1"/>
    <col min="8715" max="8715" width="9.140625" style="5"/>
    <col min="8716" max="8716" width="12.5703125" style="5" customWidth="1"/>
    <col min="8717" max="8717" width="11.85546875" style="5" customWidth="1"/>
    <col min="8718" max="8718" width="12.28515625" style="5" customWidth="1"/>
    <col min="8719" max="8719" width="9.140625" style="5"/>
    <col min="8720" max="8720" width="10.140625" style="5" bestFit="1" customWidth="1"/>
    <col min="8721" max="8955" width="9.140625" style="5"/>
    <col min="8956" max="8956" width="43.28515625" style="5" bestFit="1" customWidth="1"/>
    <col min="8957" max="8962" width="9.140625" style="5"/>
    <col min="8963" max="8963" width="12.42578125" style="5" customWidth="1"/>
    <col min="8964" max="8964" width="18.5703125" style="5" customWidth="1"/>
    <col min="8965" max="8965" width="20.140625" style="5" customWidth="1"/>
    <col min="8966" max="8968" width="9.140625" style="5"/>
    <col min="8969" max="8969" width="9.7109375" style="5" customWidth="1"/>
    <col min="8970" max="8970" width="11.28515625" style="5" bestFit="1" customWidth="1"/>
    <col min="8971" max="8971" width="9.140625" style="5"/>
    <col min="8972" max="8972" width="12.5703125" style="5" customWidth="1"/>
    <col min="8973" max="8973" width="11.85546875" style="5" customWidth="1"/>
    <col min="8974" max="8974" width="12.28515625" style="5" customWidth="1"/>
    <col min="8975" max="8975" width="9.140625" style="5"/>
    <col min="8976" max="8976" width="10.140625" style="5" bestFit="1" customWidth="1"/>
    <col min="8977" max="9211" width="9.140625" style="5"/>
    <col min="9212" max="9212" width="43.28515625" style="5" bestFit="1" customWidth="1"/>
    <col min="9213" max="9218" width="9.140625" style="5"/>
    <col min="9219" max="9219" width="12.42578125" style="5" customWidth="1"/>
    <col min="9220" max="9220" width="18.5703125" style="5" customWidth="1"/>
    <col min="9221" max="9221" width="20.140625" style="5" customWidth="1"/>
    <col min="9222" max="9224" width="9.140625" style="5"/>
    <col min="9225" max="9225" width="9.7109375" style="5" customWidth="1"/>
    <col min="9226" max="9226" width="11.28515625" style="5" bestFit="1" customWidth="1"/>
    <col min="9227" max="9227" width="9.140625" style="5"/>
    <col min="9228" max="9228" width="12.5703125" style="5" customWidth="1"/>
    <col min="9229" max="9229" width="11.85546875" style="5" customWidth="1"/>
    <col min="9230" max="9230" width="12.28515625" style="5" customWidth="1"/>
    <col min="9231" max="9231" width="9.140625" style="5"/>
    <col min="9232" max="9232" width="10.140625" style="5" bestFit="1" customWidth="1"/>
    <col min="9233" max="9467" width="9.140625" style="5"/>
    <col min="9468" max="9468" width="43.28515625" style="5" bestFit="1" customWidth="1"/>
    <col min="9469" max="9474" width="9.140625" style="5"/>
    <col min="9475" max="9475" width="12.42578125" style="5" customWidth="1"/>
    <col min="9476" max="9476" width="18.5703125" style="5" customWidth="1"/>
    <col min="9477" max="9477" width="20.140625" style="5" customWidth="1"/>
    <col min="9478" max="9480" width="9.140625" style="5"/>
    <col min="9481" max="9481" width="9.7109375" style="5" customWidth="1"/>
    <col min="9482" max="9482" width="11.28515625" style="5" bestFit="1" customWidth="1"/>
    <col min="9483" max="9483" width="9.140625" style="5"/>
    <col min="9484" max="9484" width="12.5703125" style="5" customWidth="1"/>
    <col min="9485" max="9485" width="11.85546875" style="5" customWidth="1"/>
    <col min="9486" max="9486" width="12.28515625" style="5" customWidth="1"/>
    <col min="9487" max="9487" width="9.140625" style="5"/>
    <col min="9488" max="9488" width="10.140625" style="5" bestFit="1" customWidth="1"/>
    <col min="9489" max="9723" width="9.140625" style="5"/>
    <col min="9724" max="9724" width="43.28515625" style="5" bestFit="1" customWidth="1"/>
    <col min="9725" max="9730" width="9.140625" style="5"/>
    <col min="9731" max="9731" width="12.42578125" style="5" customWidth="1"/>
    <col min="9732" max="9732" width="18.5703125" style="5" customWidth="1"/>
    <col min="9733" max="9733" width="20.140625" style="5" customWidth="1"/>
    <col min="9734" max="9736" width="9.140625" style="5"/>
    <col min="9737" max="9737" width="9.7109375" style="5" customWidth="1"/>
    <col min="9738" max="9738" width="11.28515625" style="5" bestFit="1" customWidth="1"/>
    <col min="9739" max="9739" width="9.140625" style="5"/>
    <col min="9740" max="9740" width="12.5703125" style="5" customWidth="1"/>
    <col min="9741" max="9741" width="11.85546875" style="5" customWidth="1"/>
    <col min="9742" max="9742" width="12.28515625" style="5" customWidth="1"/>
    <col min="9743" max="9743" width="9.140625" style="5"/>
    <col min="9744" max="9744" width="10.140625" style="5" bestFit="1" customWidth="1"/>
    <col min="9745" max="9979" width="9.140625" style="5"/>
    <col min="9980" max="9980" width="43.28515625" style="5" bestFit="1" customWidth="1"/>
    <col min="9981" max="9986" width="9.140625" style="5"/>
    <col min="9987" max="9987" width="12.42578125" style="5" customWidth="1"/>
    <col min="9988" max="9988" width="18.5703125" style="5" customWidth="1"/>
    <col min="9989" max="9989" width="20.140625" style="5" customWidth="1"/>
    <col min="9990" max="9992" width="9.140625" style="5"/>
    <col min="9993" max="9993" width="9.7109375" style="5" customWidth="1"/>
    <col min="9994" max="9994" width="11.28515625" style="5" bestFit="1" customWidth="1"/>
    <col min="9995" max="9995" width="9.140625" style="5"/>
    <col min="9996" max="9996" width="12.5703125" style="5" customWidth="1"/>
    <col min="9997" max="9997" width="11.85546875" style="5" customWidth="1"/>
    <col min="9998" max="9998" width="12.28515625" style="5" customWidth="1"/>
    <col min="9999" max="9999" width="9.140625" style="5"/>
    <col min="10000" max="10000" width="10.140625" style="5" bestFit="1" customWidth="1"/>
    <col min="10001" max="10235" width="9.140625" style="5"/>
    <col min="10236" max="10236" width="43.28515625" style="5" bestFit="1" customWidth="1"/>
    <col min="10237" max="10242" width="9.140625" style="5"/>
    <col min="10243" max="10243" width="12.42578125" style="5" customWidth="1"/>
    <col min="10244" max="10244" width="18.5703125" style="5" customWidth="1"/>
    <col min="10245" max="10245" width="20.140625" style="5" customWidth="1"/>
    <col min="10246" max="10248" width="9.140625" style="5"/>
    <col min="10249" max="10249" width="9.7109375" style="5" customWidth="1"/>
    <col min="10250" max="10250" width="11.28515625" style="5" bestFit="1" customWidth="1"/>
    <col min="10251" max="10251" width="9.140625" style="5"/>
    <col min="10252" max="10252" width="12.5703125" style="5" customWidth="1"/>
    <col min="10253" max="10253" width="11.85546875" style="5" customWidth="1"/>
    <col min="10254" max="10254" width="12.28515625" style="5" customWidth="1"/>
    <col min="10255" max="10255" width="9.140625" style="5"/>
    <col min="10256" max="10256" width="10.140625" style="5" bestFit="1" customWidth="1"/>
    <col min="10257" max="10491" width="9.140625" style="5"/>
    <col min="10492" max="10492" width="43.28515625" style="5" bestFit="1" customWidth="1"/>
    <col min="10493" max="10498" width="9.140625" style="5"/>
    <col min="10499" max="10499" width="12.42578125" style="5" customWidth="1"/>
    <col min="10500" max="10500" width="18.5703125" style="5" customWidth="1"/>
    <col min="10501" max="10501" width="20.140625" style="5" customWidth="1"/>
    <col min="10502" max="10504" width="9.140625" style="5"/>
    <col min="10505" max="10505" width="9.7109375" style="5" customWidth="1"/>
    <col min="10506" max="10506" width="11.28515625" style="5" bestFit="1" customWidth="1"/>
    <col min="10507" max="10507" width="9.140625" style="5"/>
    <col min="10508" max="10508" width="12.5703125" style="5" customWidth="1"/>
    <col min="10509" max="10509" width="11.85546875" style="5" customWidth="1"/>
    <col min="10510" max="10510" width="12.28515625" style="5" customWidth="1"/>
    <col min="10511" max="10511" width="9.140625" style="5"/>
    <col min="10512" max="10512" width="10.140625" style="5" bestFit="1" customWidth="1"/>
    <col min="10513" max="10747" width="9.140625" style="5"/>
    <col min="10748" max="10748" width="43.28515625" style="5" bestFit="1" customWidth="1"/>
    <col min="10749" max="10754" width="9.140625" style="5"/>
    <col min="10755" max="10755" width="12.42578125" style="5" customWidth="1"/>
    <col min="10756" max="10756" width="18.5703125" style="5" customWidth="1"/>
    <col min="10757" max="10757" width="20.140625" style="5" customWidth="1"/>
    <col min="10758" max="10760" width="9.140625" style="5"/>
    <col min="10761" max="10761" width="9.7109375" style="5" customWidth="1"/>
    <col min="10762" max="10762" width="11.28515625" style="5" bestFit="1" customWidth="1"/>
    <col min="10763" max="10763" width="9.140625" style="5"/>
    <col min="10764" max="10764" width="12.5703125" style="5" customWidth="1"/>
    <col min="10765" max="10765" width="11.85546875" style="5" customWidth="1"/>
    <col min="10766" max="10766" width="12.28515625" style="5" customWidth="1"/>
    <col min="10767" max="10767" width="9.140625" style="5"/>
    <col min="10768" max="10768" width="10.140625" style="5" bestFit="1" customWidth="1"/>
    <col min="10769" max="11003" width="9.140625" style="5"/>
    <col min="11004" max="11004" width="43.28515625" style="5" bestFit="1" customWidth="1"/>
    <col min="11005" max="11010" width="9.140625" style="5"/>
    <col min="11011" max="11011" width="12.42578125" style="5" customWidth="1"/>
    <col min="11012" max="11012" width="18.5703125" style="5" customWidth="1"/>
    <col min="11013" max="11013" width="20.140625" style="5" customWidth="1"/>
    <col min="11014" max="11016" width="9.140625" style="5"/>
    <col min="11017" max="11017" width="9.7109375" style="5" customWidth="1"/>
    <col min="11018" max="11018" width="11.28515625" style="5" bestFit="1" customWidth="1"/>
    <col min="11019" max="11019" width="9.140625" style="5"/>
    <col min="11020" max="11020" width="12.5703125" style="5" customWidth="1"/>
    <col min="11021" max="11021" width="11.85546875" style="5" customWidth="1"/>
    <col min="11022" max="11022" width="12.28515625" style="5" customWidth="1"/>
    <col min="11023" max="11023" width="9.140625" style="5"/>
    <col min="11024" max="11024" width="10.140625" style="5" bestFit="1" customWidth="1"/>
    <col min="11025" max="11259" width="9.140625" style="5"/>
    <col min="11260" max="11260" width="43.28515625" style="5" bestFit="1" customWidth="1"/>
    <col min="11261" max="11266" width="9.140625" style="5"/>
    <col min="11267" max="11267" width="12.42578125" style="5" customWidth="1"/>
    <col min="11268" max="11268" width="18.5703125" style="5" customWidth="1"/>
    <col min="11269" max="11269" width="20.140625" style="5" customWidth="1"/>
    <col min="11270" max="11272" width="9.140625" style="5"/>
    <col min="11273" max="11273" width="9.7109375" style="5" customWidth="1"/>
    <col min="11274" max="11274" width="11.28515625" style="5" bestFit="1" customWidth="1"/>
    <col min="11275" max="11275" width="9.140625" style="5"/>
    <col min="11276" max="11276" width="12.5703125" style="5" customWidth="1"/>
    <col min="11277" max="11277" width="11.85546875" style="5" customWidth="1"/>
    <col min="11278" max="11278" width="12.28515625" style="5" customWidth="1"/>
    <col min="11279" max="11279" width="9.140625" style="5"/>
    <col min="11280" max="11280" width="10.140625" style="5" bestFit="1" customWidth="1"/>
    <col min="11281" max="11515" width="9.140625" style="5"/>
    <col min="11516" max="11516" width="43.28515625" style="5" bestFit="1" customWidth="1"/>
    <col min="11517" max="11522" width="9.140625" style="5"/>
    <col min="11523" max="11523" width="12.42578125" style="5" customWidth="1"/>
    <col min="11524" max="11524" width="18.5703125" style="5" customWidth="1"/>
    <col min="11525" max="11525" width="20.140625" style="5" customWidth="1"/>
    <col min="11526" max="11528" width="9.140625" style="5"/>
    <col min="11529" max="11529" width="9.7109375" style="5" customWidth="1"/>
    <col min="11530" max="11530" width="11.28515625" style="5" bestFit="1" customWidth="1"/>
    <col min="11531" max="11531" width="9.140625" style="5"/>
    <col min="11532" max="11532" width="12.5703125" style="5" customWidth="1"/>
    <col min="11533" max="11533" width="11.85546875" style="5" customWidth="1"/>
    <col min="11534" max="11534" width="12.28515625" style="5" customWidth="1"/>
    <col min="11535" max="11535" width="9.140625" style="5"/>
    <col min="11536" max="11536" width="10.140625" style="5" bestFit="1" customWidth="1"/>
    <col min="11537" max="11771" width="9.140625" style="5"/>
    <col min="11772" max="11772" width="43.28515625" style="5" bestFit="1" customWidth="1"/>
    <col min="11773" max="11778" width="9.140625" style="5"/>
    <col min="11779" max="11779" width="12.42578125" style="5" customWidth="1"/>
    <col min="11780" max="11780" width="18.5703125" style="5" customWidth="1"/>
    <col min="11781" max="11781" width="20.140625" style="5" customWidth="1"/>
    <col min="11782" max="11784" width="9.140625" style="5"/>
    <col min="11785" max="11785" width="9.7109375" style="5" customWidth="1"/>
    <col min="11786" max="11786" width="11.28515625" style="5" bestFit="1" customWidth="1"/>
    <col min="11787" max="11787" width="9.140625" style="5"/>
    <col min="11788" max="11788" width="12.5703125" style="5" customWidth="1"/>
    <col min="11789" max="11789" width="11.85546875" style="5" customWidth="1"/>
    <col min="11790" max="11790" width="12.28515625" style="5" customWidth="1"/>
    <col min="11791" max="11791" width="9.140625" style="5"/>
    <col min="11792" max="11792" width="10.140625" style="5" bestFit="1" customWidth="1"/>
    <col min="11793" max="12027" width="9.140625" style="5"/>
    <col min="12028" max="12028" width="43.28515625" style="5" bestFit="1" customWidth="1"/>
    <col min="12029" max="12034" width="9.140625" style="5"/>
    <col min="12035" max="12035" width="12.42578125" style="5" customWidth="1"/>
    <col min="12036" max="12036" width="18.5703125" style="5" customWidth="1"/>
    <col min="12037" max="12037" width="20.140625" style="5" customWidth="1"/>
    <col min="12038" max="12040" width="9.140625" style="5"/>
    <col min="12041" max="12041" width="9.7109375" style="5" customWidth="1"/>
    <col min="12042" max="12042" width="11.28515625" style="5" bestFit="1" customWidth="1"/>
    <col min="12043" max="12043" width="9.140625" style="5"/>
    <col min="12044" max="12044" width="12.5703125" style="5" customWidth="1"/>
    <col min="12045" max="12045" width="11.85546875" style="5" customWidth="1"/>
    <col min="12046" max="12046" width="12.28515625" style="5" customWidth="1"/>
    <col min="12047" max="12047" width="9.140625" style="5"/>
    <col min="12048" max="12048" width="10.140625" style="5" bestFit="1" customWidth="1"/>
    <col min="12049" max="12283" width="9.140625" style="5"/>
    <col min="12284" max="12284" width="43.28515625" style="5" bestFit="1" customWidth="1"/>
    <col min="12285" max="12290" width="9.140625" style="5"/>
    <col min="12291" max="12291" width="12.42578125" style="5" customWidth="1"/>
    <col min="12292" max="12292" width="18.5703125" style="5" customWidth="1"/>
    <col min="12293" max="12293" width="20.140625" style="5" customWidth="1"/>
    <col min="12294" max="12296" width="9.140625" style="5"/>
    <col min="12297" max="12297" width="9.7109375" style="5" customWidth="1"/>
    <col min="12298" max="12298" width="11.28515625" style="5" bestFit="1" customWidth="1"/>
    <col min="12299" max="12299" width="9.140625" style="5"/>
    <col min="12300" max="12300" width="12.5703125" style="5" customWidth="1"/>
    <col min="12301" max="12301" width="11.85546875" style="5" customWidth="1"/>
    <col min="12302" max="12302" width="12.28515625" style="5" customWidth="1"/>
    <col min="12303" max="12303" width="9.140625" style="5"/>
    <col min="12304" max="12304" width="10.140625" style="5" bestFit="1" customWidth="1"/>
    <col min="12305" max="12539" width="9.140625" style="5"/>
    <col min="12540" max="12540" width="43.28515625" style="5" bestFit="1" customWidth="1"/>
    <col min="12541" max="12546" width="9.140625" style="5"/>
    <col min="12547" max="12547" width="12.42578125" style="5" customWidth="1"/>
    <col min="12548" max="12548" width="18.5703125" style="5" customWidth="1"/>
    <col min="12549" max="12549" width="20.140625" style="5" customWidth="1"/>
    <col min="12550" max="12552" width="9.140625" style="5"/>
    <col min="12553" max="12553" width="9.7109375" style="5" customWidth="1"/>
    <col min="12554" max="12554" width="11.28515625" style="5" bestFit="1" customWidth="1"/>
    <col min="12555" max="12555" width="9.140625" style="5"/>
    <col min="12556" max="12556" width="12.5703125" style="5" customWidth="1"/>
    <col min="12557" max="12557" width="11.85546875" style="5" customWidth="1"/>
    <col min="12558" max="12558" width="12.28515625" style="5" customWidth="1"/>
    <col min="12559" max="12559" width="9.140625" style="5"/>
    <col min="12560" max="12560" width="10.140625" style="5" bestFit="1" customWidth="1"/>
    <col min="12561" max="12795" width="9.140625" style="5"/>
    <col min="12796" max="12796" width="43.28515625" style="5" bestFit="1" customWidth="1"/>
    <col min="12797" max="12802" width="9.140625" style="5"/>
    <col min="12803" max="12803" width="12.42578125" style="5" customWidth="1"/>
    <col min="12804" max="12804" width="18.5703125" style="5" customWidth="1"/>
    <col min="12805" max="12805" width="20.140625" style="5" customWidth="1"/>
    <col min="12806" max="12808" width="9.140625" style="5"/>
    <col min="12809" max="12809" width="9.7109375" style="5" customWidth="1"/>
    <col min="12810" max="12810" width="11.28515625" style="5" bestFit="1" customWidth="1"/>
    <col min="12811" max="12811" width="9.140625" style="5"/>
    <col min="12812" max="12812" width="12.5703125" style="5" customWidth="1"/>
    <col min="12813" max="12813" width="11.85546875" style="5" customWidth="1"/>
    <col min="12814" max="12814" width="12.28515625" style="5" customWidth="1"/>
    <col min="12815" max="12815" width="9.140625" style="5"/>
    <col min="12816" max="12816" width="10.140625" style="5" bestFit="1" customWidth="1"/>
    <col min="12817" max="13051" width="9.140625" style="5"/>
    <col min="13052" max="13052" width="43.28515625" style="5" bestFit="1" customWidth="1"/>
    <col min="13053" max="13058" width="9.140625" style="5"/>
    <col min="13059" max="13059" width="12.42578125" style="5" customWidth="1"/>
    <col min="13060" max="13060" width="18.5703125" style="5" customWidth="1"/>
    <col min="13061" max="13061" width="20.140625" style="5" customWidth="1"/>
    <col min="13062" max="13064" width="9.140625" style="5"/>
    <col min="13065" max="13065" width="9.7109375" style="5" customWidth="1"/>
    <col min="13066" max="13066" width="11.28515625" style="5" bestFit="1" customWidth="1"/>
    <col min="13067" max="13067" width="9.140625" style="5"/>
    <col min="13068" max="13068" width="12.5703125" style="5" customWidth="1"/>
    <col min="13069" max="13069" width="11.85546875" style="5" customWidth="1"/>
    <col min="13070" max="13070" width="12.28515625" style="5" customWidth="1"/>
    <col min="13071" max="13071" width="9.140625" style="5"/>
    <col min="13072" max="13072" width="10.140625" style="5" bestFit="1" customWidth="1"/>
    <col min="13073" max="13307" width="9.140625" style="5"/>
    <col min="13308" max="13308" width="43.28515625" style="5" bestFit="1" customWidth="1"/>
    <col min="13309" max="13314" width="9.140625" style="5"/>
    <col min="13315" max="13315" width="12.42578125" style="5" customWidth="1"/>
    <col min="13316" max="13316" width="18.5703125" style="5" customWidth="1"/>
    <col min="13317" max="13317" width="20.140625" style="5" customWidth="1"/>
    <col min="13318" max="13320" width="9.140625" style="5"/>
    <col min="13321" max="13321" width="9.7109375" style="5" customWidth="1"/>
    <col min="13322" max="13322" width="11.28515625" style="5" bestFit="1" customWidth="1"/>
    <col min="13323" max="13323" width="9.140625" style="5"/>
    <col min="13324" max="13324" width="12.5703125" style="5" customWidth="1"/>
    <col min="13325" max="13325" width="11.85546875" style="5" customWidth="1"/>
    <col min="13326" max="13326" width="12.28515625" style="5" customWidth="1"/>
    <col min="13327" max="13327" width="9.140625" style="5"/>
    <col min="13328" max="13328" width="10.140625" style="5" bestFit="1" customWidth="1"/>
    <col min="13329" max="13563" width="9.140625" style="5"/>
    <col min="13564" max="13564" width="43.28515625" style="5" bestFit="1" customWidth="1"/>
    <col min="13565" max="13570" width="9.140625" style="5"/>
    <col min="13571" max="13571" width="12.42578125" style="5" customWidth="1"/>
    <col min="13572" max="13572" width="18.5703125" style="5" customWidth="1"/>
    <col min="13573" max="13573" width="20.140625" style="5" customWidth="1"/>
    <col min="13574" max="13576" width="9.140625" style="5"/>
    <col min="13577" max="13577" width="9.7109375" style="5" customWidth="1"/>
    <col min="13578" max="13578" width="11.28515625" style="5" bestFit="1" customWidth="1"/>
    <col min="13579" max="13579" width="9.140625" style="5"/>
    <col min="13580" max="13580" width="12.5703125" style="5" customWidth="1"/>
    <col min="13581" max="13581" width="11.85546875" style="5" customWidth="1"/>
    <col min="13582" max="13582" width="12.28515625" style="5" customWidth="1"/>
    <col min="13583" max="13583" width="9.140625" style="5"/>
    <col min="13584" max="13584" width="10.140625" style="5" bestFit="1" customWidth="1"/>
    <col min="13585" max="13819" width="9.140625" style="5"/>
    <col min="13820" max="13820" width="43.28515625" style="5" bestFit="1" customWidth="1"/>
    <col min="13821" max="13826" width="9.140625" style="5"/>
    <col min="13827" max="13827" width="12.42578125" style="5" customWidth="1"/>
    <col min="13828" max="13828" width="18.5703125" style="5" customWidth="1"/>
    <col min="13829" max="13829" width="20.140625" style="5" customWidth="1"/>
    <col min="13830" max="13832" width="9.140625" style="5"/>
    <col min="13833" max="13833" width="9.7109375" style="5" customWidth="1"/>
    <col min="13834" max="13834" width="11.28515625" style="5" bestFit="1" customWidth="1"/>
    <col min="13835" max="13835" width="9.140625" style="5"/>
    <col min="13836" max="13836" width="12.5703125" style="5" customWidth="1"/>
    <col min="13837" max="13837" width="11.85546875" style="5" customWidth="1"/>
    <col min="13838" max="13838" width="12.28515625" style="5" customWidth="1"/>
    <col min="13839" max="13839" width="9.140625" style="5"/>
    <col min="13840" max="13840" width="10.140625" style="5" bestFit="1" customWidth="1"/>
    <col min="13841" max="14075" width="9.140625" style="5"/>
    <col min="14076" max="14076" width="43.28515625" style="5" bestFit="1" customWidth="1"/>
    <col min="14077" max="14082" width="9.140625" style="5"/>
    <col min="14083" max="14083" width="12.42578125" style="5" customWidth="1"/>
    <col min="14084" max="14084" width="18.5703125" style="5" customWidth="1"/>
    <col min="14085" max="14085" width="20.140625" style="5" customWidth="1"/>
    <col min="14086" max="14088" width="9.140625" style="5"/>
    <col min="14089" max="14089" width="9.7109375" style="5" customWidth="1"/>
    <col min="14090" max="14090" width="11.28515625" style="5" bestFit="1" customWidth="1"/>
    <col min="14091" max="14091" width="9.140625" style="5"/>
    <col min="14092" max="14092" width="12.5703125" style="5" customWidth="1"/>
    <col min="14093" max="14093" width="11.85546875" style="5" customWidth="1"/>
    <col min="14094" max="14094" width="12.28515625" style="5" customWidth="1"/>
    <col min="14095" max="14095" width="9.140625" style="5"/>
    <col min="14096" max="14096" width="10.140625" style="5" bestFit="1" customWidth="1"/>
    <col min="14097" max="14331" width="9.140625" style="5"/>
    <col min="14332" max="14332" width="43.28515625" style="5" bestFit="1" customWidth="1"/>
    <col min="14333" max="14338" width="9.140625" style="5"/>
    <col min="14339" max="14339" width="12.42578125" style="5" customWidth="1"/>
    <col min="14340" max="14340" width="18.5703125" style="5" customWidth="1"/>
    <col min="14341" max="14341" width="20.140625" style="5" customWidth="1"/>
    <col min="14342" max="14344" width="9.140625" style="5"/>
    <col min="14345" max="14345" width="9.7109375" style="5" customWidth="1"/>
    <col min="14346" max="14346" width="11.28515625" style="5" bestFit="1" customWidth="1"/>
    <col min="14347" max="14347" width="9.140625" style="5"/>
    <col min="14348" max="14348" width="12.5703125" style="5" customWidth="1"/>
    <col min="14349" max="14349" width="11.85546875" style="5" customWidth="1"/>
    <col min="14350" max="14350" width="12.28515625" style="5" customWidth="1"/>
    <col min="14351" max="14351" width="9.140625" style="5"/>
    <col min="14352" max="14352" width="10.140625" style="5" bestFit="1" customWidth="1"/>
    <col min="14353" max="14587" width="9.140625" style="5"/>
    <col min="14588" max="14588" width="43.28515625" style="5" bestFit="1" customWidth="1"/>
    <col min="14589" max="14594" width="9.140625" style="5"/>
    <col min="14595" max="14595" width="12.42578125" style="5" customWidth="1"/>
    <col min="14596" max="14596" width="18.5703125" style="5" customWidth="1"/>
    <col min="14597" max="14597" width="20.140625" style="5" customWidth="1"/>
    <col min="14598" max="14600" width="9.140625" style="5"/>
    <col min="14601" max="14601" width="9.7109375" style="5" customWidth="1"/>
    <col min="14602" max="14602" width="11.28515625" style="5" bestFit="1" customWidth="1"/>
    <col min="14603" max="14603" width="9.140625" style="5"/>
    <col min="14604" max="14604" width="12.5703125" style="5" customWidth="1"/>
    <col min="14605" max="14605" width="11.85546875" style="5" customWidth="1"/>
    <col min="14606" max="14606" width="12.28515625" style="5" customWidth="1"/>
    <col min="14607" max="14607" width="9.140625" style="5"/>
    <col min="14608" max="14608" width="10.140625" style="5" bestFit="1" customWidth="1"/>
    <col min="14609" max="14843" width="9.140625" style="5"/>
    <col min="14844" max="14844" width="43.28515625" style="5" bestFit="1" customWidth="1"/>
    <col min="14845" max="14850" width="9.140625" style="5"/>
    <col min="14851" max="14851" width="12.42578125" style="5" customWidth="1"/>
    <col min="14852" max="14852" width="18.5703125" style="5" customWidth="1"/>
    <col min="14853" max="14853" width="20.140625" style="5" customWidth="1"/>
    <col min="14854" max="14856" width="9.140625" style="5"/>
    <col min="14857" max="14857" width="9.7109375" style="5" customWidth="1"/>
    <col min="14858" max="14858" width="11.28515625" style="5" bestFit="1" customWidth="1"/>
    <col min="14859" max="14859" width="9.140625" style="5"/>
    <col min="14860" max="14860" width="12.5703125" style="5" customWidth="1"/>
    <col min="14861" max="14861" width="11.85546875" style="5" customWidth="1"/>
    <col min="14862" max="14862" width="12.28515625" style="5" customWidth="1"/>
    <col min="14863" max="14863" width="9.140625" style="5"/>
    <col min="14864" max="14864" width="10.140625" style="5" bestFit="1" customWidth="1"/>
    <col min="14865" max="15099" width="9.140625" style="5"/>
    <col min="15100" max="15100" width="43.28515625" style="5" bestFit="1" customWidth="1"/>
    <col min="15101" max="15106" width="9.140625" style="5"/>
    <col min="15107" max="15107" width="12.42578125" style="5" customWidth="1"/>
    <col min="15108" max="15108" width="18.5703125" style="5" customWidth="1"/>
    <col min="15109" max="15109" width="20.140625" style="5" customWidth="1"/>
    <col min="15110" max="15112" width="9.140625" style="5"/>
    <col min="15113" max="15113" width="9.7109375" style="5" customWidth="1"/>
    <col min="15114" max="15114" width="11.28515625" style="5" bestFit="1" customWidth="1"/>
    <col min="15115" max="15115" width="9.140625" style="5"/>
    <col min="15116" max="15116" width="12.5703125" style="5" customWidth="1"/>
    <col min="15117" max="15117" width="11.85546875" style="5" customWidth="1"/>
    <col min="15118" max="15118" width="12.28515625" style="5" customWidth="1"/>
    <col min="15119" max="15119" width="9.140625" style="5"/>
    <col min="15120" max="15120" width="10.140625" style="5" bestFit="1" customWidth="1"/>
    <col min="15121" max="15355" width="9.140625" style="5"/>
    <col min="15356" max="15356" width="43.28515625" style="5" bestFit="1" customWidth="1"/>
    <col min="15357" max="15362" width="9.140625" style="5"/>
    <col min="15363" max="15363" width="12.42578125" style="5" customWidth="1"/>
    <col min="15364" max="15364" width="18.5703125" style="5" customWidth="1"/>
    <col min="15365" max="15365" width="20.140625" style="5" customWidth="1"/>
    <col min="15366" max="15368" width="9.140625" style="5"/>
    <col min="15369" max="15369" width="9.7109375" style="5" customWidth="1"/>
    <col min="15370" max="15370" width="11.28515625" style="5" bestFit="1" customWidth="1"/>
    <col min="15371" max="15371" width="9.140625" style="5"/>
    <col min="15372" max="15372" width="12.5703125" style="5" customWidth="1"/>
    <col min="15373" max="15373" width="11.85546875" style="5" customWidth="1"/>
    <col min="15374" max="15374" width="12.28515625" style="5" customWidth="1"/>
    <col min="15375" max="15375" width="9.140625" style="5"/>
    <col min="15376" max="15376" width="10.140625" style="5" bestFit="1" customWidth="1"/>
    <col min="15377" max="15611" width="9.140625" style="5"/>
    <col min="15612" max="15612" width="43.28515625" style="5" bestFit="1" customWidth="1"/>
    <col min="15613" max="15618" width="9.140625" style="5"/>
    <col min="15619" max="15619" width="12.42578125" style="5" customWidth="1"/>
    <col min="15620" max="15620" width="18.5703125" style="5" customWidth="1"/>
    <col min="15621" max="15621" width="20.140625" style="5" customWidth="1"/>
    <col min="15622" max="15624" width="9.140625" style="5"/>
    <col min="15625" max="15625" width="9.7109375" style="5" customWidth="1"/>
    <col min="15626" max="15626" width="11.28515625" style="5" bestFit="1" customWidth="1"/>
    <col min="15627" max="15627" width="9.140625" style="5"/>
    <col min="15628" max="15628" width="12.5703125" style="5" customWidth="1"/>
    <col min="15629" max="15629" width="11.85546875" style="5" customWidth="1"/>
    <col min="15630" max="15630" width="12.28515625" style="5" customWidth="1"/>
    <col min="15631" max="15631" width="9.140625" style="5"/>
    <col min="15632" max="15632" width="10.140625" style="5" bestFit="1" customWidth="1"/>
    <col min="15633" max="15867" width="9.140625" style="5"/>
    <col min="15868" max="15868" width="43.28515625" style="5" bestFit="1" customWidth="1"/>
    <col min="15869" max="15874" width="9.140625" style="5"/>
    <col min="15875" max="15875" width="12.42578125" style="5" customWidth="1"/>
    <col min="15876" max="15876" width="18.5703125" style="5" customWidth="1"/>
    <col min="15877" max="15877" width="20.140625" style="5" customWidth="1"/>
    <col min="15878" max="15880" width="9.140625" style="5"/>
    <col min="15881" max="15881" width="9.7109375" style="5" customWidth="1"/>
    <col min="15882" max="15882" width="11.28515625" style="5" bestFit="1" customWidth="1"/>
    <col min="15883" max="15883" width="9.140625" style="5"/>
    <col min="15884" max="15884" width="12.5703125" style="5" customWidth="1"/>
    <col min="15885" max="15885" width="11.85546875" style="5" customWidth="1"/>
    <col min="15886" max="15886" width="12.28515625" style="5" customWidth="1"/>
    <col min="15887" max="15887" width="9.140625" style="5"/>
    <col min="15888" max="15888" width="10.140625" style="5" bestFit="1" customWidth="1"/>
    <col min="15889" max="16123" width="9.140625" style="5"/>
    <col min="16124" max="16124" width="43.28515625" style="5" bestFit="1" customWidth="1"/>
    <col min="16125" max="16130" width="9.140625" style="5"/>
    <col min="16131" max="16131" width="12.42578125" style="5" customWidth="1"/>
    <col min="16132" max="16132" width="18.5703125" style="5" customWidth="1"/>
    <col min="16133" max="16133" width="20.140625" style="5" customWidth="1"/>
    <col min="16134" max="16136" width="9.140625" style="5"/>
    <col min="16137" max="16137" width="9.7109375" style="5" customWidth="1"/>
    <col min="16138" max="16138" width="11.28515625" style="5" bestFit="1" customWidth="1"/>
    <col min="16139" max="16139" width="9.140625" style="5"/>
    <col min="16140" max="16140" width="12.5703125" style="5" customWidth="1"/>
    <col min="16141" max="16141" width="11.85546875" style="5" customWidth="1"/>
    <col min="16142" max="16142" width="12.28515625" style="5" customWidth="1"/>
    <col min="16143" max="16143" width="9.140625" style="5"/>
    <col min="16144" max="16144" width="10.140625" style="5" bestFit="1" customWidth="1"/>
    <col min="16145" max="16384" width="9.140625" style="5"/>
  </cols>
  <sheetData>
    <row r="1" spans="1:17" x14ac:dyDescent="0.25">
      <c r="A1" s="2"/>
      <c r="B1" s="2"/>
      <c r="C1" s="2"/>
      <c r="D1" s="2"/>
      <c r="E1" s="2"/>
      <c r="F1" s="2"/>
      <c r="G1" s="3"/>
      <c r="H1" s="3"/>
      <c r="I1" s="2"/>
      <c r="J1" s="2"/>
      <c r="K1" s="2"/>
      <c r="L1" s="2"/>
      <c r="M1" s="2"/>
      <c r="N1" s="2"/>
      <c r="O1" s="3"/>
      <c r="P1" s="3"/>
      <c r="Q1" s="4" t="s">
        <v>3</v>
      </c>
    </row>
    <row r="2" spans="1:17" x14ac:dyDescent="0.25">
      <c r="A2" s="6" t="s">
        <v>28</v>
      </c>
      <c r="B2" s="2"/>
      <c r="C2" s="2"/>
      <c r="D2" s="2"/>
      <c r="E2" s="2"/>
      <c r="F2" s="2"/>
      <c r="G2" s="7"/>
      <c r="H2" s="7"/>
      <c r="I2" s="2"/>
      <c r="J2" s="2"/>
      <c r="K2" s="2"/>
      <c r="L2" s="2"/>
      <c r="M2" s="2"/>
      <c r="N2" s="2"/>
      <c r="O2" s="7"/>
      <c r="P2" s="2"/>
      <c r="Q2" s="2"/>
    </row>
    <row r="3" spans="1:17" x14ac:dyDescent="0.25">
      <c r="A3" s="6" t="s">
        <v>27</v>
      </c>
      <c r="B3" s="2"/>
      <c r="C3" s="2"/>
      <c r="D3" s="2"/>
      <c r="E3" s="2"/>
      <c r="F3" s="2"/>
      <c r="G3" s="7"/>
      <c r="H3" s="7"/>
      <c r="I3" s="2"/>
      <c r="J3" s="2"/>
      <c r="K3" s="2"/>
      <c r="L3" s="2"/>
      <c r="M3" s="2"/>
      <c r="N3" s="2"/>
      <c r="O3" s="7"/>
      <c r="P3" s="2"/>
      <c r="Q3" s="2"/>
    </row>
    <row r="4" spans="1:17" x14ac:dyDescent="0.25">
      <c r="A4" s="6"/>
      <c r="B4" s="2"/>
      <c r="C4" s="2"/>
      <c r="D4" s="2"/>
      <c r="E4" s="2"/>
      <c r="F4" s="2"/>
      <c r="G4" s="7"/>
      <c r="H4" s="7"/>
      <c r="I4" s="2"/>
      <c r="J4" s="2"/>
      <c r="K4" s="2"/>
      <c r="L4" s="2"/>
      <c r="M4" s="2"/>
      <c r="N4" s="2"/>
      <c r="O4" s="7"/>
      <c r="P4" s="2"/>
      <c r="Q4" s="2"/>
    </row>
    <row r="5" spans="1:17" x14ac:dyDescent="0.25">
      <c r="A5" s="6" t="s">
        <v>29</v>
      </c>
      <c r="B5" s="2"/>
      <c r="C5" s="2"/>
      <c r="D5" s="2"/>
      <c r="E5" s="2"/>
      <c r="F5" s="2"/>
      <c r="G5" s="7"/>
      <c r="H5" s="7"/>
      <c r="I5" s="2"/>
      <c r="J5" s="2"/>
      <c r="K5" s="2"/>
      <c r="L5" s="2"/>
      <c r="M5" s="2"/>
      <c r="N5" s="2"/>
      <c r="O5" s="7"/>
      <c r="P5" s="2"/>
      <c r="Q5" s="2"/>
    </row>
    <row r="6" spans="1:17" x14ac:dyDescent="0.25">
      <c r="A6" s="8" t="s">
        <v>30</v>
      </c>
      <c r="B6" s="9"/>
      <c r="C6" s="9"/>
      <c r="D6" s="9"/>
      <c r="E6" s="7"/>
      <c r="F6" s="7"/>
      <c r="G6" s="7"/>
      <c r="H6" s="7"/>
      <c r="I6" s="7"/>
      <c r="J6" s="7"/>
      <c r="K6" s="7"/>
      <c r="L6" s="10"/>
      <c r="M6" s="10"/>
      <c r="N6" s="10"/>
      <c r="O6" s="11"/>
      <c r="P6" s="7"/>
      <c r="Q6" s="7"/>
    </row>
    <row r="7" spans="1:17" x14ac:dyDescent="0.25">
      <c r="A7" s="8" t="s">
        <v>31</v>
      </c>
      <c r="B7" s="9"/>
      <c r="C7" s="9"/>
      <c r="D7" s="9"/>
      <c r="E7" s="7"/>
      <c r="F7" s="7"/>
      <c r="G7" s="7"/>
      <c r="H7" s="7"/>
      <c r="I7" s="7"/>
      <c r="J7" s="7"/>
      <c r="K7" s="7"/>
      <c r="L7" s="10"/>
      <c r="M7" s="10"/>
      <c r="N7" s="10"/>
      <c r="O7" s="11"/>
      <c r="P7" s="7"/>
      <c r="Q7" s="7"/>
    </row>
    <row r="8" spans="1:17" x14ac:dyDescent="0.25">
      <c r="A8" s="8"/>
      <c r="B8" s="9"/>
      <c r="C8" s="9"/>
      <c r="D8" s="9"/>
      <c r="E8" s="7"/>
      <c r="F8" s="7"/>
      <c r="G8" s="7"/>
      <c r="H8" s="7"/>
      <c r="I8" s="7"/>
      <c r="J8" s="7"/>
      <c r="K8" s="7"/>
      <c r="L8" s="10"/>
      <c r="M8" s="10"/>
      <c r="N8" s="10"/>
      <c r="O8" s="11"/>
      <c r="P8" s="7"/>
      <c r="Q8" s="7"/>
    </row>
    <row r="9" spans="1:17" x14ac:dyDescent="0.25">
      <c r="A9" s="12" t="s">
        <v>22</v>
      </c>
      <c r="B9" s="13"/>
      <c r="C9" s="9"/>
      <c r="D9" s="9"/>
      <c r="E9" s="7"/>
      <c r="F9" s="7"/>
      <c r="G9" s="112"/>
      <c r="H9" s="112"/>
      <c r="I9" s="112"/>
      <c r="J9" s="112"/>
      <c r="K9" s="112"/>
      <c r="L9" s="14"/>
      <c r="M9" s="15"/>
      <c r="N9" s="15"/>
      <c r="O9" s="16"/>
      <c r="P9" s="3"/>
      <c r="Q9" s="7"/>
    </row>
    <row r="10" spans="1:17" x14ac:dyDescent="0.25">
      <c r="A10" s="17" t="s">
        <v>23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0"/>
      <c r="P10" s="7"/>
      <c r="Q10" s="7"/>
    </row>
    <row r="11" spans="1:17" x14ac:dyDescent="0.25">
      <c r="A11" s="8" t="s">
        <v>24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7"/>
      <c r="Q11" s="7"/>
    </row>
    <row r="12" spans="1:17" x14ac:dyDescent="0.25">
      <c r="A12" s="8" t="s">
        <v>25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10"/>
      <c r="P12" s="7"/>
      <c r="Q12" s="7"/>
    </row>
    <row r="13" spans="1:17" ht="15.75" x14ac:dyDescent="0.25">
      <c r="A13" s="113" t="s">
        <v>195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7"/>
    </row>
    <row r="14" spans="1:17" ht="15.75" x14ac:dyDescent="0.25">
      <c r="A14" s="114" t="s">
        <v>196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7"/>
    </row>
    <row r="15" spans="1:17" ht="15.75" thickBot="1" x14ac:dyDescent="0.3">
      <c r="A15" s="18"/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spans="1:17" ht="31.5" customHeight="1" x14ac:dyDescent="0.25">
      <c r="A16" s="115" t="s">
        <v>4</v>
      </c>
      <c r="B16" s="118" t="s">
        <v>5</v>
      </c>
      <c r="C16" s="121" t="s">
        <v>0</v>
      </c>
      <c r="D16" s="121" t="s">
        <v>19</v>
      </c>
      <c r="E16" s="134" t="s">
        <v>188</v>
      </c>
      <c r="F16" s="123" t="s">
        <v>10</v>
      </c>
      <c r="G16" s="125" t="s">
        <v>6</v>
      </c>
      <c r="H16" s="126"/>
      <c r="I16" s="136" t="s">
        <v>197</v>
      </c>
      <c r="J16" s="131"/>
      <c r="K16" s="137"/>
      <c r="L16" s="130" t="s">
        <v>7</v>
      </c>
      <c r="M16" s="131"/>
      <c r="N16" s="131"/>
      <c r="O16" s="128" t="s">
        <v>8</v>
      </c>
      <c r="P16" s="128"/>
      <c r="Q16" s="129"/>
    </row>
    <row r="17" spans="1:17" x14ac:dyDescent="0.25">
      <c r="A17" s="116"/>
      <c r="B17" s="119"/>
      <c r="C17" s="122"/>
      <c r="D17" s="122"/>
      <c r="E17" s="135"/>
      <c r="F17" s="124"/>
      <c r="G17" s="132" t="s">
        <v>19</v>
      </c>
      <c r="H17" s="23" t="s">
        <v>10</v>
      </c>
      <c r="I17" s="133" t="s">
        <v>19</v>
      </c>
      <c r="J17" s="21" t="s">
        <v>9</v>
      </c>
      <c r="K17" s="111" t="s">
        <v>11</v>
      </c>
      <c r="L17" s="132" t="s">
        <v>19</v>
      </c>
      <c r="M17" s="24" t="s">
        <v>10</v>
      </c>
      <c r="N17" s="110" t="s">
        <v>11</v>
      </c>
      <c r="O17" s="110" t="s">
        <v>19</v>
      </c>
      <c r="P17" s="24" t="s">
        <v>10</v>
      </c>
      <c r="Q17" s="111" t="s">
        <v>11</v>
      </c>
    </row>
    <row r="18" spans="1:17" x14ac:dyDescent="0.25">
      <c r="A18" s="117"/>
      <c r="B18" s="120"/>
      <c r="C18" s="122"/>
      <c r="D18" s="122"/>
      <c r="E18" s="21" t="s">
        <v>12</v>
      </c>
      <c r="F18" s="22" t="s">
        <v>12</v>
      </c>
      <c r="G18" s="132"/>
      <c r="H18" s="22" t="s">
        <v>12</v>
      </c>
      <c r="I18" s="133"/>
      <c r="J18" s="21" t="s">
        <v>12</v>
      </c>
      <c r="K18" s="111"/>
      <c r="L18" s="132"/>
      <c r="M18" s="21" t="s">
        <v>12</v>
      </c>
      <c r="N18" s="110"/>
      <c r="O18" s="110"/>
      <c r="P18" s="21" t="s">
        <v>12</v>
      </c>
      <c r="Q18" s="111"/>
    </row>
    <row r="19" spans="1:17" x14ac:dyDescent="0.25">
      <c r="A19" s="67"/>
      <c r="B19" s="66"/>
      <c r="C19" s="25"/>
      <c r="D19" s="25"/>
      <c r="E19" s="26"/>
      <c r="F19" s="27"/>
      <c r="G19" s="31"/>
      <c r="H19" s="28"/>
      <c r="I19" s="29"/>
      <c r="J19" s="26"/>
      <c r="K19" s="30"/>
      <c r="L19" s="31"/>
      <c r="M19" s="1"/>
      <c r="N19" s="32"/>
      <c r="O19" s="1"/>
      <c r="P19" s="1"/>
      <c r="Q19" s="33"/>
    </row>
    <row r="20" spans="1:17" x14ac:dyDescent="0.25">
      <c r="A20" s="71" t="s">
        <v>32</v>
      </c>
      <c r="B20" s="71" t="s">
        <v>107</v>
      </c>
      <c r="C20" s="72"/>
      <c r="D20" s="72"/>
      <c r="E20" s="35"/>
      <c r="F20" s="36"/>
      <c r="G20" s="40"/>
      <c r="H20" s="37"/>
      <c r="I20" s="38"/>
      <c r="J20" s="35"/>
      <c r="K20" s="39"/>
      <c r="L20" s="40"/>
      <c r="M20" s="34"/>
      <c r="N20" s="41"/>
      <c r="O20" s="34"/>
      <c r="P20" s="34"/>
      <c r="Q20" s="42"/>
    </row>
    <row r="21" spans="1:17" x14ac:dyDescent="0.25">
      <c r="A21" s="73" t="s">
        <v>33</v>
      </c>
      <c r="B21" s="74" t="s">
        <v>108</v>
      </c>
      <c r="C21" s="75" t="s">
        <v>182</v>
      </c>
      <c r="D21" s="76">
        <v>1</v>
      </c>
      <c r="E21" s="70">
        <v>12000</v>
      </c>
      <c r="F21" s="27">
        <f>D21*E21</f>
        <v>12000</v>
      </c>
      <c r="G21" s="29">
        <v>0.5</v>
      </c>
      <c r="H21" s="28">
        <f t="shared" ref="H21:H84" si="0">G21*E21</f>
        <v>6000</v>
      </c>
      <c r="I21" s="29"/>
      <c r="J21" s="26">
        <f t="shared" ref="J21:J84" si="1">E21*I21</f>
        <v>0</v>
      </c>
      <c r="K21" s="30">
        <f t="shared" ref="K21:K84" si="2">I21/D21</f>
        <v>0</v>
      </c>
      <c r="L21" s="31">
        <f t="shared" ref="L21:L84" si="3">G21+I21</f>
        <v>0.5</v>
      </c>
      <c r="M21" s="1">
        <f t="shared" ref="M21:M84" si="4">J21+H21</f>
        <v>6000</v>
      </c>
      <c r="N21" s="32">
        <f t="shared" ref="N21:N84" si="5">L21/D21</f>
        <v>0.5</v>
      </c>
      <c r="O21" s="1">
        <f>D21-G21-I21</f>
        <v>0.5</v>
      </c>
      <c r="P21" s="1">
        <f t="shared" ref="P21:P84" si="6">(D21*E21)-M21</f>
        <v>6000</v>
      </c>
      <c r="Q21" s="33">
        <f t="shared" ref="Q21:Q84" si="7">O21/D21</f>
        <v>0.5</v>
      </c>
    </row>
    <row r="22" spans="1:17" x14ac:dyDescent="0.25">
      <c r="A22" s="73" t="s">
        <v>34</v>
      </c>
      <c r="B22" s="74" t="s">
        <v>109</v>
      </c>
      <c r="C22" s="75" t="s">
        <v>182</v>
      </c>
      <c r="D22" s="76">
        <v>1</v>
      </c>
      <c r="E22" s="70">
        <v>4000</v>
      </c>
      <c r="F22" s="27">
        <f t="shared" ref="F22:F85" si="8">D22*E22</f>
        <v>4000</v>
      </c>
      <c r="G22" s="29">
        <v>0.5</v>
      </c>
      <c r="H22" s="28">
        <f t="shared" si="0"/>
        <v>2000</v>
      </c>
      <c r="I22" s="29"/>
      <c r="J22" s="26">
        <f t="shared" si="1"/>
        <v>0</v>
      </c>
      <c r="K22" s="30">
        <f t="shared" si="2"/>
        <v>0</v>
      </c>
      <c r="L22" s="31">
        <f t="shared" si="3"/>
        <v>0.5</v>
      </c>
      <c r="M22" s="1">
        <f t="shared" si="4"/>
        <v>2000</v>
      </c>
      <c r="N22" s="32">
        <f t="shared" si="5"/>
        <v>0.5</v>
      </c>
      <c r="O22" s="1">
        <f t="shared" ref="O22:O85" si="9">D22-G22-I22</f>
        <v>0.5</v>
      </c>
      <c r="P22" s="1">
        <f t="shared" si="6"/>
        <v>2000</v>
      </c>
      <c r="Q22" s="33">
        <f t="shared" si="7"/>
        <v>0.5</v>
      </c>
    </row>
    <row r="23" spans="1:17" x14ac:dyDescent="0.25">
      <c r="A23" s="73" t="s">
        <v>35</v>
      </c>
      <c r="B23" s="74" t="s">
        <v>110</v>
      </c>
      <c r="C23" s="75" t="s">
        <v>182</v>
      </c>
      <c r="D23" s="76">
        <v>1</v>
      </c>
      <c r="E23" s="70">
        <v>3500</v>
      </c>
      <c r="F23" s="27">
        <f t="shared" si="8"/>
        <v>3500</v>
      </c>
      <c r="G23" s="29">
        <v>0.5</v>
      </c>
      <c r="H23" s="28">
        <f t="shared" si="0"/>
        <v>1750</v>
      </c>
      <c r="I23" s="29">
        <v>0.5</v>
      </c>
      <c r="J23" s="26">
        <f t="shared" si="1"/>
        <v>1750</v>
      </c>
      <c r="K23" s="30">
        <f t="shared" si="2"/>
        <v>0.5</v>
      </c>
      <c r="L23" s="31">
        <f t="shared" si="3"/>
        <v>1</v>
      </c>
      <c r="M23" s="1">
        <f t="shared" si="4"/>
        <v>3500</v>
      </c>
      <c r="N23" s="32">
        <f t="shared" si="5"/>
        <v>1</v>
      </c>
      <c r="O23" s="1">
        <f t="shared" si="9"/>
        <v>0</v>
      </c>
      <c r="P23" s="1">
        <f t="shared" si="6"/>
        <v>0</v>
      </c>
      <c r="Q23" s="33">
        <f t="shared" si="7"/>
        <v>0</v>
      </c>
    </row>
    <row r="24" spans="1:17" ht="39" x14ac:dyDescent="0.25">
      <c r="A24" s="73" t="s">
        <v>36</v>
      </c>
      <c r="B24" s="74" t="s">
        <v>111</v>
      </c>
      <c r="C24" s="75" t="s">
        <v>183</v>
      </c>
      <c r="D24" s="76">
        <v>93</v>
      </c>
      <c r="E24" s="70">
        <v>75</v>
      </c>
      <c r="F24" s="27">
        <f t="shared" si="8"/>
        <v>6975</v>
      </c>
      <c r="G24" s="29">
        <v>54.9</v>
      </c>
      <c r="H24" s="28">
        <f t="shared" si="0"/>
        <v>4117.5</v>
      </c>
      <c r="I24" s="29"/>
      <c r="J24" s="26">
        <f t="shared" si="1"/>
        <v>0</v>
      </c>
      <c r="K24" s="30">
        <f t="shared" si="2"/>
        <v>0</v>
      </c>
      <c r="L24" s="31">
        <f t="shared" si="3"/>
        <v>54.9</v>
      </c>
      <c r="M24" s="1">
        <f t="shared" si="4"/>
        <v>4117.5</v>
      </c>
      <c r="N24" s="32">
        <f t="shared" si="5"/>
        <v>0.59</v>
      </c>
      <c r="O24" s="1">
        <f t="shared" si="9"/>
        <v>38.1</v>
      </c>
      <c r="P24" s="1">
        <f t="shared" si="6"/>
        <v>2857.5</v>
      </c>
      <c r="Q24" s="33">
        <f t="shared" si="7"/>
        <v>0.41</v>
      </c>
    </row>
    <row r="25" spans="1:17" x14ac:dyDescent="0.25">
      <c r="A25" s="73" t="s">
        <v>37</v>
      </c>
      <c r="B25" s="74" t="s">
        <v>112</v>
      </c>
      <c r="C25" s="75" t="s">
        <v>184</v>
      </c>
      <c r="D25" s="76">
        <v>6</v>
      </c>
      <c r="E25" s="70">
        <v>10</v>
      </c>
      <c r="F25" s="27">
        <f t="shared" si="8"/>
        <v>60</v>
      </c>
      <c r="G25" s="29">
        <v>3</v>
      </c>
      <c r="H25" s="28">
        <f t="shared" si="0"/>
        <v>30</v>
      </c>
      <c r="I25" s="29"/>
      <c r="J25" s="26">
        <f t="shared" si="1"/>
        <v>0</v>
      </c>
      <c r="K25" s="30">
        <f t="shared" si="2"/>
        <v>0</v>
      </c>
      <c r="L25" s="31">
        <f t="shared" si="3"/>
        <v>3</v>
      </c>
      <c r="M25" s="1">
        <f t="shared" si="4"/>
        <v>30</v>
      </c>
      <c r="N25" s="32">
        <f t="shared" si="5"/>
        <v>0.5</v>
      </c>
      <c r="O25" s="1">
        <f t="shared" si="9"/>
        <v>3</v>
      </c>
      <c r="P25" s="1">
        <f t="shared" si="6"/>
        <v>30</v>
      </c>
      <c r="Q25" s="33">
        <f t="shared" si="7"/>
        <v>0.5</v>
      </c>
    </row>
    <row r="26" spans="1:17" ht="26.25" x14ac:dyDescent="0.25">
      <c r="A26" s="73" t="s">
        <v>38</v>
      </c>
      <c r="B26" s="74" t="s">
        <v>113</v>
      </c>
      <c r="C26" s="75" t="s">
        <v>183</v>
      </c>
      <c r="D26" s="76">
        <f>80</f>
        <v>80</v>
      </c>
      <c r="E26" s="70">
        <v>35</v>
      </c>
      <c r="F26" s="27">
        <f t="shared" si="8"/>
        <v>2800</v>
      </c>
      <c r="G26" s="29">
        <v>80</v>
      </c>
      <c r="H26" s="28">
        <f t="shared" si="0"/>
        <v>2800</v>
      </c>
      <c r="I26" s="29"/>
      <c r="J26" s="26">
        <f t="shared" si="1"/>
        <v>0</v>
      </c>
      <c r="K26" s="30">
        <f t="shared" si="2"/>
        <v>0</v>
      </c>
      <c r="L26" s="31">
        <f t="shared" si="3"/>
        <v>80</v>
      </c>
      <c r="M26" s="1">
        <f t="shared" si="4"/>
        <v>2800</v>
      </c>
      <c r="N26" s="32">
        <f t="shared" si="5"/>
        <v>1</v>
      </c>
      <c r="O26" s="1">
        <f t="shared" si="9"/>
        <v>0</v>
      </c>
      <c r="P26" s="1">
        <f t="shared" si="6"/>
        <v>0</v>
      </c>
      <c r="Q26" s="33">
        <f t="shared" si="7"/>
        <v>0</v>
      </c>
    </row>
    <row r="27" spans="1:17" x14ac:dyDescent="0.25">
      <c r="A27" s="73" t="s">
        <v>39</v>
      </c>
      <c r="B27" s="74" t="s">
        <v>114</v>
      </c>
      <c r="C27" s="75" t="s">
        <v>2</v>
      </c>
      <c r="D27" s="76">
        <v>16</v>
      </c>
      <c r="E27" s="70">
        <v>100</v>
      </c>
      <c r="F27" s="27">
        <f t="shared" si="8"/>
        <v>1600</v>
      </c>
      <c r="G27" s="29">
        <v>4</v>
      </c>
      <c r="H27" s="28">
        <f t="shared" si="0"/>
        <v>400</v>
      </c>
      <c r="I27" s="29">
        <v>4.62</v>
      </c>
      <c r="J27" s="26">
        <f t="shared" si="1"/>
        <v>462</v>
      </c>
      <c r="K27" s="30">
        <f t="shared" si="2"/>
        <v>0.28999999999999998</v>
      </c>
      <c r="L27" s="31">
        <f t="shared" si="3"/>
        <v>8.6199999999999992</v>
      </c>
      <c r="M27" s="1">
        <f t="shared" si="4"/>
        <v>862</v>
      </c>
      <c r="N27" s="32">
        <f t="shared" si="5"/>
        <v>0.54</v>
      </c>
      <c r="O27" s="1">
        <f t="shared" si="9"/>
        <v>7.38</v>
      </c>
      <c r="P27" s="1">
        <f t="shared" si="6"/>
        <v>738</v>
      </c>
      <c r="Q27" s="33">
        <f t="shared" si="7"/>
        <v>0.46</v>
      </c>
    </row>
    <row r="28" spans="1:17" x14ac:dyDescent="0.25">
      <c r="A28" s="73" t="s">
        <v>40</v>
      </c>
      <c r="B28" s="74" t="s">
        <v>115</v>
      </c>
      <c r="C28" s="75" t="s">
        <v>2</v>
      </c>
      <c r="D28" s="77">
        <v>5</v>
      </c>
      <c r="E28" s="70">
        <v>100</v>
      </c>
      <c r="F28" s="27">
        <f t="shared" si="8"/>
        <v>500</v>
      </c>
      <c r="G28" s="29">
        <v>5</v>
      </c>
      <c r="H28" s="28">
        <f t="shared" si="0"/>
        <v>500</v>
      </c>
      <c r="I28" s="29"/>
      <c r="J28" s="26">
        <f t="shared" si="1"/>
        <v>0</v>
      </c>
      <c r="K28" s="30">
        <f t="shared" si="2"/>
        <v>0</v>
      </c>
      <c r="L28" s="31">
        <f t="shared" si="3"/>
        <v>5</v>
      </c>
      <c r="M28" s="1">
        <f t="shared" si="4"/>
        <v>500</v>
      </c>
      <c r="N28" s="32">
        <f t="shared" si="5"/>
        <v>1</v>
      </c>
      <c r="O28" s="1">
        <f t="shared" si="9"/>
        <v>0</v>
      </c>
      <c r="P28" s="1">
        <f t="shared" si="6"/>
        <v>0</v>
      </c>
      <c r="Q28" s="33">
        <f t="shared" si="7"/>
        <v>0</v>
      </c>
    </row>
    <row r="29" spans="1:17" x14ac:dyDescent="0.25">
      <c r="A29" s="73" t="s">
        <v>41</v>
      </c>
      <c r="B29" s="74" t="s">
        <v>116</v>
      </c>
      <c r="C29" s="78" t="s">
        <v>185</v>
      </c>
      <c r="D29" s="77">
        <v>24</v>
      </c>
      <c r="E29" s="70">
        <v>15</v>
      </c>
      <c r="F29" s="27">
        <f t="shared" si="8"/>
        <v>360</v>
      </c>
      <c r="G29" s="29">
        <v>12</v>
      </c>
      <c r="H29" s="28">
        <f t="shared" si="0"/>
        <v>180</v>
      </c>
      <c r="I29" s="29"/>
      <c r="J29" s="26">
        <f t="shared" si="1"/>
        <v>0</v>
      </c>
      <c r="K29" s="30">
        <f t="shared" si="2"/>
        <v>0</v>
      </c>
      <c r="L29" s="31">
        <f t="shared" si="3"/>
        <v>12</v>
      </c>
      <c r="M29" s="1">
        <f t="shared" si="4"/>
        <v>180</v>
      </c>
      <c r="N29" s="32">
        <f t="shared" si="5"/>
        <v>0.5</v>
      </c>
      <c r="O29" s="1">
        <f t="shared" si="9"/>
        <v>12</v>
      </c>
      <c r="P29" s="1">
        <f t="shared" si="6"/>
        <v>180</v>
      </c>
      <c r="Q29" s="33">
        <f t="shared" si="7"/>
        <v>0.5</v>
      </c>
    </row>
    <row r="30" spans="1:17" ht="26.25" x14ac:dyDescent="0.25">
      <c r="A30" s="73" t="s">
        <v>42</v>
      </c>
      <c r="B30" s="74" t="s">
        <v>117</v>
      </c>
      <c r="C30" s="75" t="s">
        <v>183</v>
      </c>
      <c r="D30" s="76">
        <v>200</v>
      </c>
      <c r="E30" s="70">
        <v>4</v>
      </c>
      <c r="F30" s="27">
        <f t="shared" si="8"/>
        <v>800</v>
      </c>
      <c r="G30" s="29">
        <v>114.29</v>
      </c>
      <c r="H30" s="28">
        <f t="shared" si="0"/>
        <v>457.16</v>
      </c>
      <c r="I30" s="29"/>
      <c r="J30" s="26">
        <f t="shared" si="1"/>
        <v>0</v>
      </c>
      <c r="K30" s="30">
        <f t="shared" si="2"/>
        <v>0</v>
      </c>
      <c r="L30" s="31">
        <f t="shared" si="3"/>
        <v>114.29</v>
      </c>
      <c r="M30" s="1">
        <f t="shared" si="4"/>
        <v>457.16</v>
      </c>
      <c r="N30" s="32">
        <f t="shared" si="5"/>
        <v>0.56999999999999995</v>
      </c>
      <c r="O30" s="1">
        <f t="shared" si="9"/>
        <v>85.71</v>
      </c>
      <c r="P30" s="1">
        <f t="shared" si="6"/>
        <v>342.84</v>
      </c>
      <c r="Q30" s="33">
        <f t="shared" si="7"/>
        <v>0.43</v>
      </c>
    </row>
    <row r="31" spans="1:17" x14ac:dyDescent="0.25">
      <c r="A31" s="79" t="s">
        <v>43</v>
      </c>
      <c r="B31" s="80" t="s">
        <v>118</v>
      </c>
      <c r="C31" s="72"/>
      <c r="D31" s="72"/>
      <c r="E31" s="81"/>
      <c r="F31" s="36"/>
      <c r="G31" s="38"/>
      <c r="H31" s="37">
        <f t="shared" si="0"/>
        <v>0</v>
      </c>
      <c r="I31" s="38"/>
      <c r="J31" s="35">
        <f t="shared" si="1"/>
        <v>0</v>
      </c>
      <c r="K31" s="39"/>
      <c r="L31" s="40">
        <f t="shared" si="3"/>
        <v>0</v>
      </c>
      <c r="M31" s="34">
        <f t="shared" si="4"/>
        <v>0</v>
      </c>
      <c r="N31" s="41" t="e">
        <f t="shared" si="5"/>
        <v>#DIV/0!</v>
      </c>
      <c r="O31" s="34"/>
      <c r="P31" s="34">
        <f t="shared" si="6"/>
        <v>0</v>
      </c>
      <c r="Q31" s="42" t="e">
        <f t="shared" si="7"/>
        <v>#DIV/0!</v>
      </c>
    </row>
    <row r="32" spans="1:17" x14ac:dyDescent="0.25">
      <c r="A32" s="73" t="s">
        <v>44</v>
      </c>
      <c r="B32" s="74" t="s">
        <v>119</v>
      </c>
      <c r="C32" s="75" t="s">
        <v>182</v>
      </c>
      <c r="D32" s="76">
        <v>2</v>
      </c>
      <c r="E32" s="70">
        <v>5000</v>
      </c>
      <c r="F32" s="27">
        <f t="shared" si="8"/>
        <v>10000</v>
      </c>
      <c r="G32" s="29">
        <v>2</v>
      </c>
      <c r="H32" s="28">
        <f t="shared" si="0"/>
        <v>10000</v>
      </c>
      <c r="I32" s="29"/>
      <c r="J32" s="26">
        <f t="shared" si="1"/>
        <v>0</v>
      </c>
      <c r="K32" s="30">
        <f t="shared" si="2"/>
        <v>0</v>
      </c>
      <c r="L32" s="31">
        <f t="shared" si="3"/>
        <v>2</v>
      </c>
      <c r="M32" s="1">
        <f t="shared" si="4"/>
        <v>10000</v>
      </c>
      <c r="N32" s="32">
        <f t="shared" si="5"/>
        <v>1</v>
      </c>
      <c r="O32" s="1">
        <f t="shared" si="9"/>
        <v>0</v>
      </c>
      <c r="P32" s="1">
        <f t="shared" si="6"/>
        <v>0</v>
      </c>
      <c r="Q32" s="33">
        <f t="shared" si="7"/>
        <v>0</v>
      </c>
    </row>
    <row r="33" spans="1:17" x14ac:dyDescent="0.25">
      <c r="A33" s="73" t="s">
        <v>45</v>
      </c>
      <c r="B33" s="74" t="s">
        <v>120</v>
      </c>
      <c r="C33" s="75" t="s">
        <v>2</v>
      </c>
      <c r="D33" s="76">
        <v>400</v>
      </c>
      <c r="E33" s="70">
        <v>15</v>
      </c>
      <c r="F33" s="27">
        <f t="shared" si="8"/>
        <v>6000</v>
      </c>
      <c r="G33" s="29">
        <v>76.040000000000006</v>
      </c>
      <c r="H33" s="28">
        <f t="shared" si="0"/>
        <v>1140.5999999999999</v>
      </c>
      <c r="I33" s="29">
        <v>152.59</v>
      </c>
      <c r="J33" s="26">
        <f t="shared" si="1"/>
        <v>2288.85</v>
      </c>
      <c r="K33" s="30">
        <f t="shared" si="2"/>
        <v>0.38</v>
      </c>
      <c r="L33" s="31">
        <f t="shared" si="3"/>
        <v>228.63</v>
      </c>
      <c r="M33" s="1">
        <f t="shared" si="4"/>
        <v>3429.45</v>
      </c>
      <c r="N33" s="32">
        <f t="shared" si="5"/>
        <v>0.56999999999999995</v>
      </c>
      <c r="O33" s="1">
        <f t="shared" si="9"/>
        <v>171.37</v>
      </c>
      <c r="P33" s="1">
        <f t="shared" si="6"/>
        <v>2570.5500000000002</v>
      </c>
      <c r="Q33" s="33">
        <f t="shared" si="7"/>
        <v>0.43</v>
      </c>
    </row>
    <row r="34" spans="1:17" x14ac:dyDescent="0.25">
      <c r="A34" s="73" t="s">
        <v>46</v>
      </c>
      <c r="B34" s="74" t="s">
        <v>121</v>
      </c>
      <c r="C34" s="75" t="s">
        <v>2</v>
      </c>
      <c r="D34" s="76">
        <v>28</v>
      </c>
      <c r="E34" s="70">
        <v>20</v>
      </c>
      <c r="F34" s="27">
        <f t="shared" si="8"/>
        <v>560</v>
      </c>
      <c r="G34" s="29">
        <v>28</v>
      </c>
      <c r="H34" s="28">
        <f t="shared" si="0"/>
        <v>560</v>
      </c>
      <c r="I34" s="29"/>
      <c r="J34" s="26">
        <f t="shared" si="1"/>
        <v>0</v>
      </c>
      <c r="K34" s="30">
        <f t="shared" si="2"/>
        <v>0</v>
      </c>
      <c r="L34" s="31">
        <f t="shared" si="3"/>
        <v>28</v>
      </c>
      <c r="M34" s="1">
        <f t="shared" si="4"/>
        <v>560</v>
      </c>
      <c r="N34" s="32">
        <f t="shared" si="5"/>
        <v>1</v>
      </c>
      <c r="O34" s="1">
        <f t="shared" si="9"/>
        <v>0</v>
      </c>
      <c r="P34" s="1">
        <f t="shared" si="6"/>
        <v>0</v>
      </c>
      <c r="Q34" s="33">
        <f t="shared" si="7"/>
        <v>0</v>
      </c>
    </row>
    <row r="35" spans="1:17" x14ac:dyDescent="0.25">
      <c r="A35" s="73" t="s">
        <v>47</v>
      </c>
      <c r="B35" s="74" t="s">
        <v>122</v>
      </c>
      <c r="C35" s="75" t="s">
        <v>2</v>
      </c>
      <c r="D35" s="76">
        <v>141</v>
      </c>
      <c r="E35" s="70">
        <v>23</v>
      </c>
      <c r="F35" s="27">
        <f t="shared" si="8"/>
        <v>3243</v>
      </c>
      <c r="G35" s="29"/>
      <c r="H35" s="28">
        <f t="shared" si="0"/>
        <v>0</v>
      </c>
      <c r="I35" s="29">
        <v>35.61</v>
      </c>
      <c r="J35" s="26">
        <f t="shared" si="1"/>
        <v>819.03</v>
      </c>
      <c r="K35" s="30">
        <f t="shared" si="2"/>
        <v>0.25</v>
      </c>
      <c r="L35" s="31">
        <f t="shared" si="3"/>
        <v>35.61</v>
      </c>
      <c r="M35" s="1">
        <f t="shared" si="4"/>
        <v>819.03</v>
      </c>
      <c r="N35" s="32">
        <f t="shared" si="5"/>
        <v>0.25</v>
      </c>
      <c r="O35" s="1">
        <f t="shared" si="9"/>
        <v>105.39</v>
      </c>
      <c r="P35" s="1">
        <f t="shared" si="6"/>
        <v>2423.9699999999998</v>
      </c>
      <c r="Q35" s="33">
        <f t="shared" si="7"/>
        <v>0.75</v>
      </c>
    </row>
    <row r="36" spans="1:17" x14ac:dyDescent="0.25">
      <c r="A36" s="73" t="s">
        <v>48</v>
      </c>
      <c r="B36" s="74" t="s">
        <v>123</v>
      </c>
      <c r="C36" s="75" t="s">
        <v>2</v>
      </c>
      <c r="D36" s="76">
        <v>182</v>
      </c>
      <c r="E36" s="70">
        <v>23</v>
      </c>
      <c r="F36" s="27">
        <f t="shared" si="8"/>
        <v>4186</v>
      </c>
      <c r="G36" s="29"/>
      <c r="H36" s="28">
        <f t="shared" si="0"/>
        <v>0</v>
      </c>
      <c r="I36" s="29"/>
      <c r="J36" s="26">
        <f t="shared" si="1"/>
        <v>0</v>
      </c>
      <c r="K36" s="30">
        <f t="shared" si="2"/>
        <v>0</v>
      </c>
      <c r="L36" s="31">
        <f t="shared" si="3"/>
        <v>0</v>
      </c>
      <c r="M36" s="1">
        <f t="shared" si="4"/>
        <v>0</v>
      </c>
      <c r="N36" s="32">
        <f t="shared" si="5"/>
        <v>0</v>
      </c>
      <c r="O36" s="1">
        <f t="shared" si="9"/>
        <v>182</v>
      </c>
      <c r="P36" s="1">
        <f t="shared" si="6"/>
        <v>4186</v>
      </c>
      <c r="Q36" s="33">
        <f t="shared" si="7"/>
        <v>1</v>
      </c>
    </row>
    <row r="37" spans="1:17" ht="39" x14ac:dyDescent="0.25">
      <c r="A37" s="73" t="s">
        <v>49</v>
      </c>
      <c r="B37" s="74" t="s">
        <v>124</v>
      </c>
      <c r="C37" s="75" t="s">
        <v>2</v>
      </c>
      <c r="D37" s="76">
        <v>53</v>
      </c>
      <c r="E37" s="70">
        <v>85</v>
      </c>
      <c r="F37" s="27">
        <f t="shared" si="8"/>
        <v>4505</v>
      </c>
      <c r="G37" s="29">
        <v>16.34</v>
      </c>
      <c r="H37" s="28">
        <f t="shared" si="0"/>
        <v>1388.9</v>
      </c>
      <c r="I37" s="29">
        <v>2.99</v>
      </c>
      <c r="J37" s="26">
        <f t="shared" si="1"/>
        <v>254.15</v>
      </c>
      <c r="K37" s="30">
        <f t="shared" si="2"/>
        <v>0.06</v>
      </c>
      <c r="L37" s="31">
        <f t="shared" si="3"/>
        <v>19.329999999999998</v>
      </c>
      <c r="M37" s="1">
        <f t="shared" si="4"/>
        <v>1643.05</v>
      </c>
      <c r="N37" s="32">
        <f t="shared" si="5"/>
        <v>0.36</v>
      </c>
      <c r="O37" s="1">
        <f t="shared" si="9"/>
        <v>33.67</v>
      </c>
      <c r="P37" s="1">
        <f t="shared" si="6"/>
        <v>2861.95</v>
      </c>
      <c r="Q37" s="33">
        <f t="shared" si="7"/>
        <v>0.64</v>
      </c>
    </row>
    <row r="38" spans="1:17" ht="26.25" x14ac:dyDescent="0.25">
      <c r="A38" s="73" t="s">
        <v>50</v>
      </c>
      <c r="B38" s="74" t="s">
        <v>125</v>
      </c>
      <c r="C38" s="75" t="s">
        <v>2</v>
      </c>
      <c r="D38" s="76">
        <v>70</v>
      </c>
      <c r="E38" s="70">
        <v>80</v>
      </c>
      <c r="F38" s="27">
        <f t="shared" si="8"/>
        <v>5600</v>
      </c>
      <c r="G38" s="29"/>
      <c r="H38" s="28">
        <f t="shared" si="0"/>
        <v>0</v>
      </c>
      <c r="I38" s="29"/>
      <c r="J38" s="26">
        <f t="shared" si="1"/>
        <v>0</v>
      </c>
      <c r="K38" s="30">
        <f t="shared" si="2"/>
        <v>0</v>
      </c>
      <c r="L38" s="31">
        <f t="shared" si="3"/>
        <v>0</v>
      </c>
      <c r="M38" s="1">
        <f t="shared" si="4"/>
        <v>0</v>
      </c>
      <c r="N38" s="32">
        <f t="shared" si="5"/>
        <v>0</v>
      </c>
      <c r="O38" s="1">
        <f t="shared" si="9"/>
        <v>70</v>
      </c>
      <c r="P38" s="1">
        <f t="shared" si="6"/>
        <v>5600</v>
      </c>
      <c r="Q38" s="33">
        <f t="shared" si="7"/>
        <v>1</v>
      </c>
    </row>
    <row r="39" spans="1:17" x14ac:dyDescent="0.25">
      <c r="A39" s="73" t="s">
        <v>51</v>
      </c>
      <c r="B39" s="74" t="s">
        <v>126</v>
      </c>
      <c r="C39" s="75" t="s">
        <v>2</v>
      </c>
      <c r="D39" s="76">
        <v>16</v>
      </c>
      <c r="E39" s="70">
        <v>80</v>
      </c>
      <c r="F39" s="27">
        <f t="shared" si="8"/>
        <v>1280</v>
      </c>
      <c r="G39" s="29"/>
      <c r="H39" s="28">
        <f t="shared" si="0"/>
        <v>0</v>
      </c>
      <c r="I39" s="29"/>
      <c r="J39" s="26">
        <f t="shared" si="1"/>
        <v>0</v>
      </c>
      <c r="K39" s="30">
        <f t="shared" si="2"/>
        <v>0</v>
      </c>
      <c r="L39" s="31">
        <f t="shared" si="3"/>
        <v>0</v>
      </c>
      <c r="M39" s="1">
        <f t="shared" si="4"/>
        <v>0</v>
      </c>
      <c r="N39" s="32">
        <f t="shared" si="5"/>
        <v>0</v>
      </c>
      <c r="O39" s="1">
        <f t="shared" si="9"/>
        <v>16</v>
      </c>
      <c r="P39" s="1">
        <f t="shared" si="6"/>
        <v>1280</v>
      </c>
      <c r="Q39" s="33">
        <f t="shared" si="7"/>
        <v>1</v>
      </c>
    </row>
    <row r="40" spans="1:17" ht="26.25" x14ac:dyDescent="0.25">
      <c r="A40" s="73" t="s">
        <v>52</v>
      </c>
      <c r="B40" s="74" t="s">
        <v>127</v>
      </c>
      <c r="C40" s="75" t="s">
        <v>183</v>
      </c>
      <c r="D40" s="76">
        <v>212</v>
      </c>
      <c r="E40" s="70">
        <v>7</v>
      </c>
      <c r="F40" s="27">
        <f t="shared" si="8"/>
        <v>1484</v>
      </c>
      <c r="G40" s="29"/>
      <c r="H40" s="28">
        <f t="shared" si="0"/>
        <v>0</v>
      </c>
      <c r="I40" s="29"/>
      <c r="J40" s="26">
        <f t="shared" si="1"/>
        <v>0</v>
      </c>
      <c r="K40" s="30">
        <f t="shared" si="2"/>
        <v>0</v>
      </c>
      <c r="L40" s="31">
        <f t="shared" si="3"/>
        <v>0</v>
      </c>
      <c r="M40" s="1">
        <f t="shared" si="4"/>
        <v>0</v>
      </c>
      <c r="N40" s="32">
        <f t="shared" si="5"/>
        <v>0</v>
      </c>
      <c r="O40" s="1">
        <f t="shared" si="9"/>
        <v>212</v>
      </c>
      <c r="P40" s="1">
        <f t="shared" si="6"/>
        <v>1484</v>
      </c>
      <c r="Q40" s="33">
        <f t="shared" si="7"/>
        <v>1</v>
      </c>
    </row>
    <row r="41" spans="1:17" x14ac:dyDescent="0.25">
      <c r="A41" s="79" t="s">
        <v>53</v>
      </c>
      <c r="B41" s="80" t="s">
        <v>128</v>
      </c>
      <c r="C41" s="72"/>
      <c r="D41" s="72"/>
      <c r="E41" s="81"/>
      <c r="F41" s="36"/>
      <c r="G41" s="38"/>
      <c r="H41" s="37">
        <f t="shared" si="0"/>
        <v>0</v>
      </c>
      <c r="I41" s="38"/>
      <c r="J41" s="35">
        <f t="shared" si="1"/>
        <v>0</v>
      </c>
      <c r="K41" s="39"/>
      <c r="L41" s="40">
        <f t="shared" si="3"/>
        <v>0</v>
      </c>
      <c r="M41" s="34">
        <f t="shared" si="4"/>
        <v>0</v>
      </c>
      <c r="N41" s="41" t="e">
        <f t="shared" si="5"/>
        <v>#DIV/0!</v>
      </c>
      <c r="O41" s="34"/>
      <c r="P41" s="34">
        <f t="shared" si="6"/>
        <v>0</v>
      </c>
      <c r="Q41" s="42" t="e">
        <f t="shared" si="7"/>
        <v>#DIV/0!</v>
      </c>
    </row>
    <row r="42" spans="1:17" x14ac:dyDescent="0.25">
      <c r="A42" s="73" t="s">
        <v>54</v>
      </c>
      <c r="B42" s="74" t="s">
        <v>129</v>
      </c>
      <c r="C42" s="75" t="s">
        <v>186</v>
      </c>
      <c r="D42" s="76">
        <v>2.87</v>
      </c>
      <c r="E42" s="70">
        <v>1500</v>
      </c>
      <c r="F42" s="27">
        <f t="shared" si="8"/>
        <v>4305</v>
      </c>
      <c r="G42" s="29"/>
      <c r="H42" s="28">
        <f t="shared" si="0"/>
        <v>0</v>
      </c>
      <c r="I42" s="29">
        <v>1.5</v>
      </c>
      <c r="J42" s="26">
        <f t="shared" si="1"/>
        <v>2250</v>
      </c>
      <c r="K42" s="30">
        <f t="shared" si="2"/>
        <v>0.52</v>
      </c>
      <c r="L42" s="31">
        <f t="shared" si="3"/>
        <v>1.5</v>
      </c>
      <c r="M42" s="1">
        <f t="shared" si="4"/>
        <v>2250</v>
      </c>
      <c r="N42" s="32">
        <f t="shared" si="5"/>
        <v>0.52</v>
      </c>
      <c r="O42" s="1">
        <f t="shared" si="9"/>
        <v>1.37</v>
      </c>
      <c r="P42" s="1">
        <f t="shared" si="6"/>
        <v>2055</v>
      </c>
      <c r="Q42" s="33">
        <f t="shared" si="7"/>
        <v>0.48</v>
      </c>
    </row>
    <row r="43" spans="1:17" x14ac:dyDescent="0.25">
      <c r="A43" s="73" t="s">
        <v>55</v>
      </c>
      <c r="B43" s="74" t="s">
        <v>130</v>
      </c>
      <c r="C43" s="75" t="s">
        <v>186</v>
      </c>
      <c r="D43" s="76">
        <v>0.54</v>
      </c>
      <c r="E43" s="70">
        <v>1650</v>
      </c>
      <c r="F43" s="27">
        <f t="shared" si="8"/>
        <v>891</v>
      </c>
      <c r="G43" s="29"/>
      <c r="H43" s="28">
        <f t="shared" si="0"/>
        <v>0</v>
      </c>
      <c r="I43" s="29"/>
      <c r="J43" s="26">
        <f t="shared" si="1"/>
        <v>0</v>
      </c>
      <c r="K43" s="30">
        <f t="shared" si="2"/>
        <v>0</v>
      </c>
      <c r="L43" s="31">
        <f t="shared" si="3"/>
        <v>0</v>
      </c>
      <c r="M43" s="1">
        <f t="shared" si="4"/>
        <v>0</v>
      </c>
      <c r="N43" s="32">
        <f t="shared" si="5"/>
        <v>0</v>
      </c>
      <c r="O43" s="1">
        <f t="shared" si="9"/>
        <v>0.54</v>
      </c>
      <c r="P43" s="1">
        <f t="shared" si="6"/>
        <v>891</v>
      </c>
      <c r="Q43" s="33">
        <f t="shared" si="7"/>
        <v>1</v>
      </c>
    </row>
    <row r="44" spans="1:17" x14ac:dyDescent="0.25">
      <c r="A44" s="73" t="s">
        <v>56</v>
      </c>
      <c r="B44" s="74" t="s">
        <v>131</v>
      </c>
      <c r="C44" s="75" t="s">
        <v>186</v>
      </c>
      <c r="D44" s="76">
        <v>2.0699999999999998</v>
      </c>
      <c r="E44" s="70">
        <v>1650</v>
      </c>
      <c r="F44" s="27">
        <f t="shared" si="8"/>
        <v>3415.5</v>
      </c>
      <c r="G44" s="29"/>
      <c r="H44" s="28">
        <f t="shared" si="0"/>
        <v>0</v>
      </c>
      <c r="I44" s="29"/>
      <c r="J44" s="26">
        <f t="shared" si="1"/>
        <v>0</v>
      </c>
      <c r="K44" s="30">
        <f t="shared" si="2"/>
        <v>0</v>
      </c>
      <c r="L44" s="31">
        <f t="shared" si="3"/>
        <v>0</v>
      </c>
      <c r="M44" s="1">
        <f t="shared" si="4"/>
        <v>0</v>
      </c>
      <c r="N44" s="32">
        <f t="shared" si="5"/>
        <v>0</v>
      </c>
      <c r="O44" s="1">
        <f t="shared" si="9"/>
        <v>2.0699999999999998</v>
      </c>
      <c r="P44" s="1">
        <f t="shared" si="6"/>
        <v>3415.5</v>
      </c>
      <c r="Q44" s="33">
        <f t="shared" si="7"/>
        <v>1</v>
      </c>
    </row>
    <row r="45" spans="1:17" x14ac:dyDescent="0.25">
      <c r="A45" s="73" t="s">
        <v>57</v>
      </c>
      <c r="B45" s="74" t="s">
        <v>132</v>
      </c>
      <c r="C45" s="75" t="s">
        <v>186</v>
      </c>
      <c r="D45" s="76">
        <v>1</v>
      </c>
      <c r="E45" s="70">
        <v>1650</v>
      </c>
      <c r="F45" s="27">
        <f t="shared" si="8"/>
        <v>1650</v>
      </c>
      <c r="G45" s="29"/>
      <c r="H45" s="28">
        <f t="shared" si="0"/>
        <v>0</v>
      </c>
      <c r="I45" s="29">
        <v>1</v>
      </c>
      <c r="J45" s="26">
        <f t="shared" si="1"/>
        <v>1650</v>
      </c>
      <c r="K45" s="30">
        <f t="shared" si="2"/>
        <v>1</v>
      </c>
      <c r="L45" s="31">
        <f t="shared" si="3"/>
        <v>1</v>
      </c>
      <c r="M45" s="1">
        <f t="shared" si="4"/>
        <v>1650</v>
      </c>
      <c r="N45" s="32">
        <f t="shared" si="5"/>
        <v>1</v>
      </c>
      <c r="O45" s="1">
        <f t="shared" si="9"/>
        <v>0</v>
      </c>
      <c r="P45" s="1">
        <f t="shared" si="6"/>
        <v>0</v>
      </c>
      <c r="Q45" s="33">
        <f t="shared" si="7"/>
        <v>0</v>
      </c>
    </row>
    <row r="46" spans="1:17" x14ac:dyDescent="0.25">
      <c r="A46" s="73" t="s">
        <v>58</v>
      </c>
      <c r="B46" s="74" t="s">
        <v>133</v>
      </c>
      <c r="C46" s="75" t="s">
        <v>1</v>
      </c>
      <c r="D46" s="76">
        <v>546</v>
      </c>
      <c r="E46" s="70">
        <v>3</v>
      </c>
      <c r="F46" s="27">
        <f t="shared" si="8"/>
        <v>1638</v>
      </c>
      <c r="G46" s="29"/>
      <c r="H46" s="28">
        <f t="shared" si="0"/>
        <v>0</v>
      </c>
      <c r="I46" s="29">
        <v>273</v>
      </c>
      <c r="J46" s="26">
        <f t="shared" si="1"/>
        <v>819</v>
      </c>
      <c r="K46" s="30">
        <f t="shared" si="2"/>
        <v>0.5</v>
      </c>
      <c r="L46" s="31">
        <f t="shared" si="3"/>
        <v>273</v>
      </c>
      <c r="M46" s="1">
        <f t="shared" si="4"/>
        <v>819</v>
      </c>
      <c r="N46" s="32">
        <f t="shared" si="5"/>
        <v>0.5</v>
      </c>
      <c r="O46" s="1">
        <f t="shared" si="9"/>
        <v>273</v>
      </c>
      <c r="P46" s="1">
        <f t="shared" si="6"/>
        <v>819</v>
      </c>
      <c r="Q46" s="33">
        <f t="shared" si="7"/>
        <v>0.5</v>
      </c>
    </row>
    <row r="47" spans="1:17" x14ac:dyDescent="0.25">
      <c r="A47" s="73" t="s">
        <v>59</v>
      </c>
      <c r="B47" s="74" t="s">
        <v>134</v>
      </c>
      <c r="C47" s="75" t="s">
        <v>1</v>
      </c>
      <c r="D47" s="76">
        <v>60</v>
      </c>
      <c r="E47" s="70">
        <v>3.5</v>
      </c>
      <c r="F47" s="27">
        <f t="shared" si="8"/>
        <v>210</v>
      </c>
      <c r="G47" s="29"/>
      <c r="H47" s="28">
        <f t="shared" si="0"/>
        <v>0</v>
      </c>
      <c r="I47" s="29">
        <v>30</v>
      </c>
      <c r="J47" s="26">
        <f t="shared" si="1"/>
        <v>105</v>
      </c>
      <c r="K47" s="30">
        <f t="shared" si="2"/>
        <v>0.5</v>
      </c>
      <c r="L47" s="31">
        <f t="shared" si="3"/>
        <v>30</v>
      </c>
      <c r="M47" s="1">
        <f t="shared" si="4"/>
        <v>105</v>
      </c>
      <c r="N47" s="32">
        <f t="shared" si="5"/>
        <v>0.5</v>
      </c>
      <c r="O47" s="1">
        <f t="shared" si="9"/>
        <v>30</v>
      </c>
      <c r="P47" s="1">
        <f t="shared" si="6"/>
        <v>105</v>
      </c>
      <c r="Q47" s="33">
        <f t="shared" si="7"/>
        <v>0.5</v>
      </c>
    </row>
    <row r="48" spans="1:17" x14ac:dyDescent="0.25">
      <c r="A48" s="73" t="s">
        <v>60</v>
      </c>
      <c r="B48" s="74" t="s">
        <v>135</v>
      </c>
      <c r="C48" s="75" t="s">
        <v>2</v>
      </c>
      <c r="D48" s="76">
        <v>27</v>
      </c>
      <c r="E48" s="70">
        <v>350</v>
      </c>
      <c r="F48" s="27">
        <f t="shared" si="8"/>
        <v>9450</v>
      </c>
      <c r="G48" s="29"/>
      <c r="H48" s="28">
        <f t="shared" si="0"/>
        <v>0</v>
      </c>
      <c r="I48" s="29">
        <v>16</v>
      </c>
      <c r="J48" s="26">
        <f t="shared" si="1"/>
        <v>5600</v>
      </c>
      <c r="K48" s="30">
        <f t="shared" si="2"/>
        <v>0.59</v>
      </c>
      <c r="L48" s="31">
        <f t="shared" si="3"/>
        <v>16</v>
      </c>
      <c r="M48" s="1">
        <f t="shared" si="4"/>
        <v>5600</v>
      </c>
      <c r="N48" s="32">
        <f t="shared" si="5"/>
        <v>0.59</v>
      </c>
      <c r="O48" s="1">
        <f t="shared" si="9"/>
        <v>11</v>
      </c>
      <c r="P48" s="1">
        <f t="shared" si="6"/>
        <v>3850</v>
      </c>
      <c r="Q48" s="33">
        <f t="shared" si="7"/>
        <v>0.41</v>
      </c>
    </row>
    <row r="49" spans="1:17" x14ac:dyDescent="0.25">
      <c r="A49" s="73" t="s">
        <v>61</v>
      </c>
      <c r="B49" s="74" t="s">
        <v>136</v>
      </c>
      <c r="C49" s="75" t="s">
        <v>2</v>
      </c>
      <c r="D49" s="76">
        <v>17</v>
      </c>
      <c r="E49" s="70">
        <v>300</v>
      </c>
      <c r="F49" s="27">
        <f t="shared" si="8"/>
        <v>5100</v>
      </c>
      <c r="G49" s="29"/>
      <c r="H49" s="28">
        <f t="shared" si="0"/>
        <v>0</v>
      </c>
      <c r="I49" s="29"/>
      <c r="J49" s="26">
        <f t="shared" si="1"/>
        <v>0</v>
      </c>
      <c r="K49" s="30">
        <f t="shared" si="2"/>
        <v>0</v>
      </c>
      <c r="L49" s="31">
        <f t="shared" si="3"/>
        <v>0</v>
      </c>
      <c r="M49" s="1">
        <f t="shared" si="4"/>
        <v>0</v>
      </c>
      <c r="N49" s="32">
        <f t="shared" si="5"/>
        <v>0</v>
      </c>
      <c r="O49" s="1">
        <f t="shared" si="9"/>
        <v>17</v>
      </c>
      <c r="P49" s="1">
        <f t="shared" si="6"/>
        <v>5100</v>
      </c>
      <c r="Q49" s="33">
        <f t="shared" si="7"/>
        <v>1</v>
      </c>
    </row>
    <row r="50" spans="1:17" x14ac:dyDescent="0.25">
      <c r="A50" s="73" t="s">
        <v>62</v>
      </c>
      <c r="B50" s="74" t="s">
        <v>137</v>
      </c>
      <c r="C50" s="75" t="s">
        <v>2</v>
      </c>
      <c r="D50" s="76">
        <v>11</v>
      </c>
      <c r="E50" s="70">
        <v>500</v>
      </c>
      <c r="F50" s="27">
        <f t="shared" si="8"/>
        <v>5500</v>
      </c>
      <c r="G50" s="29"/>
      <c r="H50" s="28">
        <f t="shared" si="0"/>
        <v>0</v>
      </c>
      <c r="I50" s="29">
        <v>7</v>
      </c>
      <c r="J50" s="26">
        <f t="shared" si="1"/>
        <v>3500</v>
      </c>
      <c r="K50" s="30">
        <f t="shared" si="2"/>
        <v>0.64</v>
      </c>
      <c r="L50" s="31">
        <f t="shared" si="3"/>
        <v>7</v>
      </c>
      <c r="M50" s="1">
        <f t="shared" si="4"/>
        <v>3500</v>
      </c>
      <c r="N50" s="32">
        <f t="shared" si="5"/>
        <v>0.64</v>
      </c>
      <c r="O50" s="1">
        <f t="shared" si="9"/>
        <v>4</v>
      </c>
      <c r="P50" s="1">
        <f t="shared" si="6"/>
        <v>2000</v>
      </c>
      <c r="Q50" s="33">
        <f t="shared" si="7"/>
        <v>0.36</v>
      </c>
    </row>
    <row r="51" spans="1:17" x14ac:dyDescent="0.25">
      <c r="A51" s="73" t="s">
        <v>63</v>
      </c>
      <c r="B51" s="74" t="s">
        <v>138</v>
      </c>
      <c r="C51" s="75" t="s">
        <v>2</v>
      </c>
      <c r="D51" s="76">
        <v>6</v>
      </c>
      <c r="E51" s="70">
        <v>500</v>
      </c>
      <c r="F51" s="27">
        <f t="shared" si="8"/>
        <v>3000</v>
      </c>
      <c r="G51" s="29"/>
      <c r="H51" s="28">
        <f t="shared" si="0"/>
        <v>0</v>
      </c>
      <c r="I51" s="29">
        <v>6</v>
      </c>
      <c r="J51" s="26">
        <f t="shared" si="1"/>
        <v>3000</v>
      </c>
      <c r="K51" s="30">
        <f t="shared" si="2"/>
        <v>1</v>
      </c>
      <c r="L51" s="31">
        <f t="shared" si="3"/>
        <v>6</v>
      </c>
      <c r="M51" s="1">
        <f t="shared" si="4"/>
        <v>3000</v>
      </c>
      <c r="N51" s="32">
        <f t="shared" si="5"/>
        <v>1</v>
      </c>
      <c r="O51" s="1">
        <f t="shared" si="9"/>
        <v>0</v>
      </c>
      <c r="P51" s="1">
        <f t="shared" si="6"/>
        <v>0</v>
      </c>
      <c r="Q51" s="33">
        <f t="shared" si="7"/>
        <v>0</v>
      </c>
    </row>
    <row r="52" spans="1:17" ht="26.25" x14ac:dyDescent="0.25">
      <c r="A52" s="73" t="s">
        <v>64</v>
      </c>
      <c r="B52" s="74" t="s">
        <v>139</v>
      </c>
      <c r="C52" s="75" t="s">
        <v>183</v>
      </c>
      <c r="D52" s="76">
        <v>183</v>
      </c>
      <c r="E52" s="70">
        <v>13</v>
      </c>
      <c r="F52" s="27">
        <f t="shared" si="8"/>
        <v>2379</v>
      </c>
      <c r="G52" s="29"/>
      <c r="H52" s="28">
        <f t="shared" si="0"/>
        <v>0</v>
      </c>
      <c r="I52" s="29">
        <v>145.02000000000001</v>
      </c>
      <c r="J52" s="26">
        <f t="shared" si="1"/>
        <v>1885.26</v>
      </c>
      <c r="K52" s="30">
        <f t="shared" si="2"/>
        <v>0.79</v>
      </c>
      <c r="L52" s="31">
        <f t="shared" si="3"/>
        <v>145.02000000000001</v>
      </c>
      <c r="M52" s="1">
        <f t="shared" si="4"/>
        <v>1885.26</v>
      </c>
      <c r="N52" s="32">
        <f t="shared" si="5"/>
        <v>0.79</v>
      </c>
      <c r="O52" s="1">
        <f t="shared" si="9"/>
        <v>37.979999999999997</v>
      </c>
      <c r="P52" s="1">
        <f t="shared" si="6"/>
        <v>493.74</v>
      </c>
      <c r="Q52" s="33">
        <f t="shared" si="7"/>
        <v>0.21</v>
      </c>
    </row>
    <row r="53" spans="1:17" ht="26.25" x14ac:dyDescent="0.25">
      <c r="A53" s="73" t="s">
        <v>65</v>
      </c>
      <c r="B53" s="74" t="s">
        <v>140</v>
      </c>
      <c r="C53" s="75" t="s">
        <v>183</v>
      </c>
      <c r="D53" s="76">
        <v>80</v>
      </c>
      <c r="E53" s="70">
        <v>13</v>
      </c>
      <c r="F53" s="27">
        <f t="shared" si="8"/>
        <v>1040</v>
      </c>
      <c r="G53" s="29"/>
      <c r="H53" s="28">
        <f t="shared" si="0"/>
        <v>0</v>
      </c>
      <c r="I53" s="29">
        <v>80</v>
      </c>
      <c r="J53" s="26">
        <f t="shared" si="1"/>
        <v>1040</v>
      </c>
      <c r="K53" s="30">
        <f t="shared" si="2"/>
        <v>1</v>
      </c>
      <c r="L53" s="31">
        <f t="shared" si="3"/>
        <v>80</v>
      </c>
      <c r="M53" s="1">
        <f t="shared" si="4"/>
        <v>1040</v>
      </c>
      <c r="N53" s="32">
        <f t="shared" si="5"/>
        <v>1</v>
      </c>
      <c r="O53" s="1">
        <f t="shared" si="9"/>
        <v>0</v>
      </c>
      <c r="P53" s="1">
        <f t="shared" si="6"/>
        <v>0</v>
      </c>
      <c r="Q53" s="33">
        <f t="shared" si="7"/>
        <v>0</v>
      </c>
    </row>
    <row r="54" spans="1:17" ht="26.25" x14ac:dyDescent="0.25">
      <c r="A54" s="73" t="s">
        <v>66</v>
      </c>
      <c r="B54" s="74" t="s">
        <v>141</v>
      </c>
      <c r="C54" s="75" t="s">
        <v>183</v>
      </c>
      <c r="D54" s="76">
        <v>194</v>
      </c>
      <c r="E54" s="70">
        <v>13</v>
      </c>
      <c r="F54" s="27">
        <f t="shared" si="8"/>
        <v>2522</v>
      </c>
      <c r="G54" s="29"/>
      <c r="H54" s="28">
        <f t="shared" si="0"/>
        <v>0</v>
      </c>
      <c r="I54" s="29"/>
      <c r="J54" s="26">
        <f t="shared" si="1"/>
        <v>0</v>
      </c>
      <c r="K54" s="30">
        <f t="shared" si="2"/>
        <v>0</v>
      </c>
      <c r="L54" s="31">
        <f t="shared" si="3"/>
        <v>0</v>
      </c>
      <c r="M54" s="1">
        <f t="shared" si="4"/>
        <v>0</v>
      </c>
      <c r="N54" s="32">
        <f t="shared" si="5"/>
        <v>0</v>
      </c>
      <c r="O54" s="1">
        <f t="shared" si="9"/>
        <v>194</v>
      </c>
      <c r="P54" s="1">
        <f t="shared" si="6"/>
        <v>2522</v>
      </c>
      <c r="Q54" s="33">
        <f t="shared" si="7"/>
        <v>1</v>
      </c>
    </row>
    <row r="55" spans="1:17" ht="26.25" x14ac:dyDescent="0.25">
      <c r="A55" s="73" t="s">
        <v>67</v>
      </c>
      <c r="B55" s="74" t="s">
        <v>142</v>
      </c>
      <c r="C55" s="75" t="s">
        <v>183</v>
      </c>
      <c r="D55" s="76">
        <v>55</v>
      </c>
      <c r="E55" s="70">
        <v>13</v>
      </c>
      <c r="F55" s="27">
        <f t="shared" si="8"/>
        <v>715</v>
      </c>
      <c r="G55" s="29"/>
      <c r="H55" s="28">
        <f t="shared" si="0"/>
        <v>0</v>
      </c>
      <c r="I55" s="29">
        <v>55</v>
      </c>
      <c r="J55" s="26">
        <f t="shared" si="1"/>
        <v>715</v>
      </c>
      <c r="K55" s="30">
        <f t="shared" si="2"/>
        <v>1</v>
      </c>
      <c r="L55" s="31">
        <f t="shared" si="3"/>
        <v>55</v>
      </c>
      <c r="M55" s="1">
        <f t="shared" si="4"/>
        <v>715</v>
      </c>
      <c r="N55" s="32">
        <f t="shared" si="5"/>
        <v>1</v>
      </c>
      <c r="O55" s="1">
        <f t="shared" si="9"/>
        <v>0</v>
      </c>
      <c r="P55" s="1">
        <f t="shared" si="6"/>
        <v>0</v>
      </c>
      <c r="Q55" s="33">
        <f t="shared" si="7"/>
        <v>0</v>
      </c>
    </row>
    <row r="56" spans="1:17" ht="26.25" x14ac:dyDescent="0.25">
      <c r="A56" s="73" t="s">
        <v>68</v>
      </c>
      <c r="B56" s="74" t="s">
        <v>143</v>
      </c>
      <c r="C56" s="75" t="s">
        <v>183</v>
      </c>
      <c r="D56" s="76">
        <v>66</v>
      </c>
      <c r="E56" s="70">
        <v>13</v>
      </c>
      <c r="F56" s="27">
        <f t="shared" si="8"/>
        <v>858</v>
      </c>
      <c r="G56" s="29"/>
      <c r="H56" s="28">
        <f t="shared" si="0"/>
        <v>0</v>
      </c>
      <c r="I56" s="29"/>
      <c r="J56" s="26">
        <f t="shared" si="1"/>
        <v>0</v>
      </c>
      <c r="K56" s="30">
        <f t="shared" si="2"/>
        <v>0</v>
      </c>
      <c r="L56" s="31">
        <f t="shared" si="3"/>
        <v>0</v>
      </c>
      <c r="M56" s="1">
        <f t="shared" si="4"/>
        <v>0</v>
      </c>
      <c r="N56" s="32">
        <f t="shared" si="5"/>
        <v>0</v>
      </c>
      <c r="O56" s="1">
        <f t="shared" si="9"/>
        <v>66</v>
      </c>
      <c r="P56" s="1">
        <f t="shared" si="6"/>
        <v>858</v>
      </c>
      <c r="Q56" s="33">
        <f t="shared" si="7"/>
        <v>1</v>
      </c>
    </row>
    <row r="57" spans="1:17" x14ac:dyDescent="0.25">
      <c r="A57" s="73" t="s">
        <v>69</v>
      </c>
      <c r="B57" s="74" t="s">
        <v>144</v>
      </c>
      <c r="C57" s="75" t="s">
        <v>183</v>
      </c>
      <c r="D57" s="76">
        <v>18.75</v>
      </c>
      <c r="E57" s="70">
        <v>25</v>
      </c>
      <c r="F57" s="27">
        <f t="shared" si="8"/>
        <v>468.75</v>
      </c>
      <c r="G57" s="29"/>
      <c r="H57" s="28">
        <f t="shared" si="0"/>
        <v>0</v>
      </c>
      <c r="I57" s="29"/>
      <c r="J57" s="26">
        <f t="shared" si="1"/>
        <v>0</v>
      </c>
      <c r="K57" s="30">
        <f t="shared" si="2"/>
        <v>0</v>
      </c>
      <c r="L57" s="31">
        <f t="shared" si="3"/>
        <v>0</v>
      </c>
      <c r="M57" s="1">
        <f t="shared" si="4"/>
        <v>0</v>
      </c>
      <c r="N57" s="32">
        <f t="shared" si="5"/>
        <v>0</v>
      </c>
      <c r="O57" s="1">
        <f t="shared" si="9"/>
        <v>18.75</v>
      </c>
      <c r="P57" s="1">
        <f t="shared" si="6"/>
        <v>468.75</v>
      </c>
      <c r="Q57" s="33">
        <f t="shared" si="7"/>
        <v>1</v>
      </c>
    </row>
    <row r="58" spans="1:17" ht="26.25" x14ac:dyDescent="0.25">
      <c r="A58" s="73" t="s">
        <v>70</v>
      </c>
      <c r="B58" s="74" t="s">
        <v>145</v>
      </c>
      <c r="C58" s="75" t="s">
        <v>183</v>
      </c>
      <c r="D58" s="76">
        <v>178</v>
      </c>
      <c r="E58" s="70">
        <v>20</v>
      </c>
      <c r="F58" s="27">
        <f t="shared" si="8"/>
        <v>3560</v>
      </c>
      <c r="G58" s="29"/>
      <c r="H58" s="28">
        <f t="shared" si="0"/>
        <v>0</v>
      </c>
      <c r="I58" s="29"/>
      <c r="J58" s="26">
        <f t="shared" si="1"/>
        <v>0</v>
      </c>
      <c r="K58" s="30">
        <f t="shared" si="2"/>
        <v>0</v>
      </c>
      <c r="L58" s="31">
        <f t="shared" si="3"/>
        <v>0</v>
      </c>
      <c r="M58" s="1">
        <f t="shared" si="4"/>
        <v>0</v>
      </c>
      <c r="N58" s="32">
        <f t="shared" si="5"/>
        <v>0</v>
      </c>
      <c r="O58" s="1">
        <f t="shared" si="9"/>
        <v>178</v>
      </c>
      <c r="P58" s="1">
        <f t="shared" si="6"/>
        <v>3560</v>
      </c>
      <c r="Q58" s="33">
        <f t="shared" si="7"/>
        <v>1</v>
      </c>
    </row>
    <row r="59" spans="1:17" x14ac:dyDescent="0.25">
      <c r="A59" s="79" t="s">
        <v>71</v>
      </c>
      <c r="B59" s="80" t="s">
        <v>146</v>
      </c>
      <c r="C59" s="72"/>
      <c r="D59" s="72"/>
      <c r="E59" s="81"/>
      <c r="F59" s="36"/>
      <c r="G59" s="38"/>
      <c r="H59" s="37">
        <f t="shared" si="0"/>
        <v>0</v>
      </c>
      <c r="I59" s="38"/>
      <c r="J59" s="35">
        <f t="shared" si="1"/>
        <v>0</v>
      </c>
      <c r="K59" s="39"/>
      <c r="L59" s="40">
        <f t="shared" si="3"/>
        <v>0</v>
      </c>
      <c r="M59" s="34">
        <f t="shared" si="4"/>
        <v>0</v>
      </c>
      <c r="N59" s="41" t="e">
        <f t="shared" si="5"/>
        <v>#DIV/0!</v>
      </c>
      <c r="O59" s="34"/>
      <c r="P59" s="34">
        <f t="shared" si="6"/>
        <v>0</v>
      </c>
      <c r="Q59" s="42" t="e">
        <f t="shared" si="7"/>
        <v>#DIV/0!</v>
      </c>
    </row>
    <row r="60" spans="1:17" x14ac:dyDescent="0.25">
      <c r="A60" s="73" t="s">
        <v>72</v>
      </c>
      <c r="B60" s="74" t="s">
        <v>147</v>
      </c>
      <c r="C60" s="78" t="s">
        <v>187</v>
      </c>
      <c r="D60" s="77">
        <v>8.4</v>
      </c>
      <c r="E60" s="70">
        <v>20</v>
      </c>
      <c r="F60" s="27">
        <f t="shared" si="8"/>
        <v>168</v>
      </c>
      <c r="G60" s="29"/>
      <c r="H60" s="28">
        <f t="shared" si="0"/>
        <v>0</v>
      </c>
      <c r="I60" s="29"/>
      <c r="J60" s="26">
        <f t="shared" si="1"/>
        <v>0</v>
      </c>
      <c r="K60" s="30">
        <f t="shared" si="2"/>
        <v>0</v>
      </c>
      <c r="L60" s="31">
        <f t="shared" si="3"/>
        <v>0</v>
      </c>
      <c r="M60" s="1">
        <f t="shared" si="4"/>
        <v>0</v>
      </c>
      <c r="N60" s="32">
        <f t="shared" si="5"/>
        <v>0</v>
      </c>
      <c r="O60" s="1">
        <f t="shared" si="9"/>
        <v>8.4</v>
      </c>
      <c r="P60" s="1">
        <f t="shared" si="6"/>
        <v>168</v>
      </c>
      <c r="Q60" s="33">
        <f t="shared" si="7"/>
        <v>1</v>
      </c>
    </row>
    <row r="61" spans="1:17" x14ac:dyDescent="0.25">
      <c r="A61" s="79" t="s">
        <v>73</v>
      </c>
      <c r="B61" s="80" t="s">
        <v>148</v>
      </c>
      <c r="C61" s="72"/>
      <c r="D61" s="72"/>
      <c r="E61" s="81"/>
      <c r="F61" s="36"/>
      <c r="G61" s="38"/>
      <c r="H61" s="37">
        <f t="shared" si="0"/>
        <v>0</v>
      </c>
      <c r="I61" s="38"/>
      <c r="J61" s="35">
        <f t="shared" si="1"/>
        <v>0</v>
      </c>
      <c r="K61" s="39"/>
      <c r="L61" s="40">
        <f t="shared" si="3"/>
        <v>0</v>
      </c>
      <c r="M61" s="34">
        <f t="shared" si="4"/>
        <v>0</v>
      </c>
      <c r="N61" s="41" t="e">
        <f t="shared" si="5"/>
        <v>#DIV/0!</v>
      </c>
      <c r="O61" s="34"/>
      <c r="P61" s="34">
        <f t="shared" si="6"/>
        <v>0</v>
      </c>
      <c r="Q61" s="42" t="e">
        <f t="shared" si="7"/>
        <v>#DIV/0!</v>
      </c>
    </row>
    <row r="62" spans="1:17" x14ac:dyDescent="0.25">
      <c r="A62" s="73" t="s">
        <v>74</v>
      </c>
      <c r="B62" s="74" t="s">
        <v>149</v>
      </c>
      <c r="C62" s="75" t="s">
        <v>183</v>
      </c>
      <c r="D62" s="76">
        <v>82</v>
      </c>
      <c r="E62" s="70">
        <v>90</v>
      </c>
      <c r="F62" s="27">
        <f t="shared" si="8"/>
        <v>7380</v>
      </c>
      <c r="G62" s="29"/>
      <c r="H62" s="28">
        <f t="shared" si="0"/>
        <v>0</v>
      </c>
      <c r="I62" s="29">
        <v>46.25</v>
      </c>
      <c r="J62" s="26">
        <f t="shared" si="1"/>
        <v>4162.5</v>
      </c>
      <c r="K62" s="30">
        <f t="shared" si="2"/>
        <v>0.56000000000000005</v>
      </c>
      <c r="L62" s="31">
        <f t="shared" si="3"/>
        <v>46.25</v>
      </c>
      <c r="M62" s="1">
        <f t="shared" si="4"/>
        <v>4162.5</v>
      </c>
      <c r="N62" s="32">
        <f t="shared" si="5"/>
        <v>0.56000000000000005</v>
      </c>
      <c r="O62" s="1">
        <f t="shared" si="9"/>
        <v>35.75</v>
      </c>
      <c r="P62" s="1">
        <f t="shared" si="6"/>
        <v>3217.5</v>
      </c>
      <c r="Q62" s="33">
        <f t="shared" si="7"/>
        <v>0.44</v>
      </c>
    </row>
    <row r="63" spans="1:17" x14ac:dyDescent="0.25">
      <c r="A63" s="73" t="s">
        <v>75</v>
      </c>
      <c r="B63" s="74" t="s">
        <v>150</v>
      </c>
      <c r="C63" s="75" t="s">
        <v>183</v>
      </c>
      <c r="D63" s="76">
        <v>12</v>
      </c>
      <c r="E63" s="70">
        <v>85</v>
      </c>
      <c r="F63" s="27">
        <f t="shared" si="8"/>
        <v>1020</v>
      </c>
      <c r="G63" s="29"/>
      <c r="H63" s="28">
        <f t="shared" si="0"/>
        <v>0</v>
      </c>
      <c r="I63" s="29"/>
      <c r="J63" s="26">
        <f t="shared" si="1"/>
        <v>0</v>
      </c>
      <c r="K63" s="30">
        <f t="shared" si="2"/>
        <v>0</v>
      </c>
      <c r="L63" s="31">
        <f t="shared" si="3"/>
        <v>0</v>
      </c>
      <c r="M63" s="1">
        <f t="shared" si="4"/>
        <v>0</v>
      </c>
      <c r="N63" s="32">
        <f t="shared" si="5"/>
        <v>0</v>
      </c>
      <c r="O63" s="1">
        <f t="shared" si="9"/>
        <v>12</v>
      </c>
      <c r="P63" s="1">
        <f t="shared" si="6"/>
        <v>1020</v>
      </c>
      <c r="Q63" s="33">
        <f t="shared" si="7"/>
        <v>1</v>
      </c>
    </row>
    <row r="64" spans="1:17" x14ac:dyDescent="0.25">
      <c r="A64" s="73" t="s">
        <v>76</v>
      </c>
      <c r="B64" s="74" t="s">
        <v>151</v>
      </c>
      <c r="C64" s="75" t="s">
        <v>183</v>
      </c>
      <c r="D64" s="76">
        <v>55</v>
      </c>
      <c r="E64" s="70">
        <v>100</v>
      </c>
      <c r="F64" s="27">
        <f t="shared" si="8"/>
        <v>5500</v>
      </c>
      <c r="G64" s="29"/>
      <c r="H64" s="28">
        <f t="shared" si="0"/>
        <v>0</v>
      </c>
      <c r="I64" s="29">
        <v>55</v>
      </c>
      <c r="J64" s="26">
        <f t="shared" si="1"/>
        <v>5500</v>
      </c>
      <c r="K64" s="30">
        <f t="shared" si="2"/>
        <v>1</v>
      </c>
      <c r="L64" s="31">
        <f t="shared" si="3"/>
        <v>55</v>
      </c>
      <c r="M64" s="1">
        <f t="shared" si="4"/>
        <v>5500</v>
      </c>
      <c r="N64" s="32">
        <f t="shared" si="5"/>
        <v>1</v>
      </c>
      <c r="O64" s="1">
        <f t="shared" si="9"/>
        <v>0</v>
      </c>
      <c r="P64" s="1">
        <f t="shared" si="6"/>
        <v>0</v>
      </c>
      <c r="Q64" s="33">
        <f t="shared" si="7"/>
        <v>0</v>
      </c>
    </row>
    <row r="65" spans="1:17" x14ac:dyDescent="0.25">
      <c r="A65" s="73" t="s">
        <v>77</v>
      </c>
      <c r="B65" s="74" t="s">
        <v>152</v>
      </c>
      <c r="C65" s="75" t="s">
        <v>183</v>
      </c>
      <c r="D65" s="76">
        <v>74</v>
      </c>
      <c r="E65" s="70">
        <v>100</v>
      </c>
      <c r="F65" s="27">
        <f t="shared" si="8"/>
        <v>7400</v>
      </c>
      <c r="G65" s="29"/>
      <c r="H65" s="28">
        <f t="shared" si="0"/>
        <v>0</v>
      </c>
      <c r="I65" s="29">
        <v>36.44</v>
      </c>
      <c r="J65" s="26">
        <f t="shared" si="1"/>
        <v>3644</v>
      </c>
      <c r="K65" s="30">
        <f t="shared" si="2"/>
        <v>0.49</v>
      </c>
      <c r="L65" s="31">
        <f t="shared" si="3"/>
        <v>36.44</v>
      </c>
      <c r="M65" s="1">
        <f t="shared" si="4"/>
        <v>3644</v>
      </c>
      <c r="N65" s="32">
        <f t="shared" si="5"/>
        <v>0.49</v>
      </c>
      <c r="O65" s="1">
        <f t="shared" si="9"/>
        <v>37.56</v>
      </c>
      <c r="P65" s="1">
        <f t="shared" si="6"/>
        <v>3756</v>
      </c>
      <c r="Q65" s="33">
        <f t="shared" si="7"/>
        <v>0.51</v>
      </c>
    </row>
    <row r="66" spans="1:17" x14ac:dyDescent="0.25">
      <c r="A66" s="79" t="s">
        <v>78</v>
      </c>
      <c r="B66" s="80" t="s">
        <v>153</v>
      </c>
      <c r="C66" s="72"/>
      <c r="D66" s="72"/>
      <c r="E66" s="81"/>
      <c r="F66" s="36"/>
      <c r="G66" s="38"/>
      <c r="H66" s="37">
        <f t="shared" si="0"/>
        <v>0</v>
      </c>
      <c r="I66" s="38"/>
      <c r="J66" s="35">
        <f t="shared" si="1"/>
        <v>0</v>
      </c>
      <c r="K66" s="39"/>
      <c r="L66" s="40">
        <f t="shared" si="3"/>
        <v>0</v>
      </c>
      <c r="M66" s="34">
        <f t="shared" si="4"/>
        <v>0</v>
      </c>
      <c r="N66" s="41" t="e">
        <f t="shared" si="5"/>
        <v>#DIV/0!</v>
      </c>
      <c r="O66" s="34"/>
      <c r="P66" s="34">
        <f t="shared" si="6"/>
        <v>0</v>
      </c>
      <c r="Q66" s="42" t="e">
        <f t="shared" si="7"/>
        <v>#DIV/0!</v>
      </c>
    </row>
    <row r="67" spans="1:17" x14ac:dyDescent="0.25">
      <c r="A67" s="73" t="s">
        <v>79</v>
      </c>
      <c r="B67" s="74" t="s">
        <v>154</v>
      </c>
      <c r="C67" s="75" t="s">
        <v>183</v>
      </c>
      <c r="D67" s="76">
        <v>108</v>
      </c>
      <c r="E67" s="70">
        <v>15</v>
      </c>
      <c r="F67" s="27">
        <f t="shared" si="8"/>
        <v>1620</v>
      </c>
      <c r="G67" s="29"/>
      <c r="H67" s="28">
        <f t="shared" si="0"/>
        <v>0</v>
      </c>
      <c r="I67" s="29"/>
      <c r="J67" s="26">
        <f t="shared" si="1"/>
        <v>0</v>
      </c>
      <c r="K67" s="30">
        <f t="shared" si="2"/>
        <v>0</v>
      </c>
      <c r="L67" s="31">
        <f t="shared" si="3"/>
        <v>0</v>
      </c>
      <c r="M67" s="1">
        <f t="shared" si="4"/>
        <v>0</v>
      </c>
      <c r="N67" s="32">
        <f t="shared" si="5"/>
        <v>0</v>
      </c>
      <c r="O67" s="1">
        <f t="shared" si="9"/>
        <v>108</v>
      </c>
      <c r="P67" s="1">
        <f t="shared" si="6"/>
        <v>1620</v>
      </c>
      <c r="Q67" s="33">
        <f t="shared" si="7"/>
        <v>1</v>
      </c>
    </row>
    <row r="68" spans="1:17" x14ac:dyDescent="0.25">
      <c r="A68" s="73" t="s">
        <v>80</v>
      </c>
      <c r="B68" s="74" t="s">
        <v>155</v>
      </c>
      <c r="C68" s="75" t="s">
        <v>183</v>
      </c>
      <c r="D68" s="76">
        <v>108</v>
      </c>
      <c r="E68" s="70">
        <v>15</v>
      </c>
      <c r="F68" s="27">
        <f t="shared" si="8"/>
        <v>1620</v>
      </c>
      <c r="G68" s="29"/>
      <c r="H68" s="28">
        <f t="shared" si="0"/>
        <v>0</v>
      </c>
      <c r="I68" s="29"/>
      <c r="J68" s="26">
        <f t="shared" si="1"/>
        <v>0</v>
      </c>
      <c r="K68" s="30">
        <f t="shared" si="2"/>
        <v>0</v>
      </c>
      <c r="L68" s="31">
        <f t="shared" si="3"/>
        <v>0</v>
      </c>
      <c r="M68" s="1">
        <f t="shared" si="4"/>
        <v>0</v>
      </c>
      <c r="N68" s="32">
        <f t="shared" si="5"/>
        <v>0</v>
      </c>
      <c r="O68" s="1">
        <f t="shared" si="9"/>
        <v>108</v>
      </c>
      <c r="P68" s="1">
        <f t="shared" si="6"/>
        <v>1620</v>
      </c>
      <c r="Q68" s="33">
        <f t="shared" si="7"/>
        <v>1</v>
      </c>
    </row>
    <row r="69" spans="1:17" x14ac:dyDescent="0.25">
      <c r="A69" s="73" t="s">
        <v>81</v>
      </c>
      <c r="B69" s="74" t="s">
        <v>156</v>
      </c>
      <c r="C69" s="75" t="s">
        <v>183</v>
      </c>
      <c r="D69" s="76">
        <v>108</v>
      </c>
      <c r="E69" s="70">
        <v>60</v>
      </c>
      <c r="F69" s="27">
        <f t="shared" si="8"/>
        <v>6480</v>
      </c>
      <c r="G69" s="29"/>
      <c r="H69" s="28">
        <f t="shared" si="0"/>
        <v>0</v>
      </c>
      <c r="I69" s="29"/>
      <c r="J69" s="26">
        <f t="shared" si="1"/>
        <v>0</v>
      </c>
      <c r="K69" s="30">
        <f t="shared" si="2"/>
        <v>0</v>
      </c>
      <c r="L69" s="31">
        <f t="shared" si="3"/>
        <v>0</v>
      </c>
      <c r="M69" s="1">
        <f t="shared" si="4"/>
        <v>0</v>
      </c>
      <c r="N69" s="32">
        <f t="shared" si="5"/>
        <v>0</v>
      </c>
      <c r="O69" s="1">
        <f t="shared" si="9"/>
        <v>108</v>
      </c>
      <c r="P69" s="1">
        <f t="shared" si="6"/>
        <v>6480</v>
      </c>
      <c r="Q69" s="33">
        <f t="shared" si="7"/>
        <v>1</v>
      </c>
    </row>
    <row r="70" spans="1:17" x14ac:dyDescent="0.25">
      <c r="A70" s="73" t="s">
        <v>82</v>
      </c>
      <c r="B70" s="74" t="s">
        <v>157</v>
      </c>
      <c r="C70" s="75" t="s">
        <v>185</v>
      </c>
      <c r="D70" s="76">
        <v>15.2</v>
      </c>
      <c r="E70" s="70">
        <v>35</v>
      </c>
      <c r="F70" s="27">
        <f t="shared" si="8"/>
        <v>532</v>
      </c>
      <c r="G70" s="29"/>
      <c r="H70" s="28">
        <f t="shared" si="0"/>
        <v>0</v>
      </c>
      <c r="I70" s="29">
        <v>8.92</v>
      </c>
      <c r="J70" s="26">
        <f t="shared" si="1"/>
        <v>312.2</v>
      </c>
      <c r="K70" s="30">
        <f t="shared" si="2"/>
        <v>0.59</v>
      </c>
      <c r="L70" s="31">
        <f t="shared" si="3"/>
        <v>8.92</v>
      </c>
      <c r="M70" s="1">
        <f t="shared" si="4"/>
        <v>312.2</v>
      </c>
      <c r="N70" s="32">
        <f t="shared" si="5"/>
        <v>0.59</v>
      </c>
      <c r="O70" s="1">
        <f t="shared" si="9"/>
        <v>6.28</v>
      </c>
      <c r="P70" s="1">
        <f t="shared" si="6"/>
        <v>219.8</v>
      </c>
      <c r="Q70" s="33">
        <f t="shared" si="7"/>
        <v>0.41</v>
      </c>
    </row>
    <row r="71" spans="1:17" ht="26.25" x14ac:dyDescent="0.25">
      <c r="A71" s="73" t="s">
        <v>83</v>
      </c>
      <c r="B71" s="82" t="s">
        <v>158</v>
      </c>
      <c r="C71" s="75" t="s">
        <v>183</v>
      </c>
      <c r="D71" s="76">
        <v>12.8</v>
      </c>
      <c r="E71" s="70">
        <v>60</v>
      </c>
      <c r="F71" s="27">
        <f t="shared" si="8"/>
        <v>768</v>
      </c>
      <c r="G71" s="29"/>
      <c r="H71" s="28">
        <f t="shared" si="0"/>
        <v>0</v>
      </c>
      <c r="I71" s="29"/>
      <c r="J71" s="26">
        <f t="shared" si="1"/>
        <v>0</v>
      </c>
      <c r="K71" s="30">
        <f t="shared" si="2"/>
        <v>0</v>
      </c>
      <c r="L71" s="31">
        <f t="shared" si="3"/>
        <v>0</v>
      </c>
      <c r="M71" s="1">
        <f t="shared" si="4"/>
        <v>0</v>
      </c>
      <c r="N71" s="32">
        <f t="shared" si="5"/>
        <v>0</v>
      </c>
      <c r="O71" s="1">
        <f t="shared" si="9"/>
        <v>12.8</v>
      </c>
      <c r="P71" s="1">
        <f t="shared" si="6"/>
        <v>768</v>
      </c>
      <c r="Q71" s="33">
        <f t="shared" si="7"/>
        <v>1</v>
      </c>
    </row>
    <row r="72" spans="1:17" x14ac:dyDescent="0.25">
      <c r="A72" s="73" t="s">
        <v>84</v>
      </c>
      <c r="B72" s="82" t="s">
        <v>159</v>
      </c>
      <c r="C72" s="75" t="s">
        <v>183</v>
      </c>
      <c r="D72" s="76">
        <v>180</v>
      </c>
      <c r="E72" s="70">
        <v>7</v>
      </c>
      <c r="F72" s="27">
        <f t="shared" si="8"/>
        <v>1260</v>
      </c>
      <c r="G72" s="29">
        <v>37.01</v>
      </c>
      <c r="H72" s="28">
        <f t="shared" si="0"/>
        <v>259.07</v>
      </c>
      <c r="I72" s="29">
        <v>9.69</v>
      </c>
      <c r="J72" s="26">
        <f t="shared" si="1"/>
        <v>67.83</v>
      </c>
      <c r="K72" s="30">
        <f t="shared" si="2"/>
        <v>0.05</v>
      </c>
      <c r="L72" s="31">
        <f t="shared" si="3"/>
        <v>46.7</v>
      </c>
      <c r="M72" s="1">
        <f t="shared" si="4"/>
        <v>326.89999999999998</v>
      </c>
      <c r="N72" s="32">
        <f t="shared" si="5"/>
        <v>0.26</v>
      </c>
      <c r="O72" s="1">
        <f t="shared" si="9"/>
        <v>133.30000000000001</v>
      </c>
      <c r="P72" s="1">
        <f t="shared" si="6"/>
        <v>933.1</v>
      </c>
      <c r="Q72" s="33">
        <f t="shared" si="7"/>
        <v>0.74</v>
      </c>
    </row>
    <row r="73" spans="1:17" x14ac:dyDescent="0.25">
      <c r="A73" s="79" t="s">
        <v>85</v>
      </c>
      <c r="B73" s="83" t="s">
        <v>160</v>
      </c>
      <c r="C73" s="84"/>
      <c r="D73" s="84"/>
      <c r="E73" s="81"/>
      <c r="F73" s="36"/>
      <c r="G73" s="38"/>
      <c r="H73" s="37">
        <f t="shared" si="0"/>
        <v>0</v>
      </c>
      <c r="I73" s="38"/>
      <c r="J73" s="35">
        <f t="shared" si="1"/>
        <v>0</v>
      </c>
      <c r="K73" s="39"/>
      <c r="L73" s="40">
        <f t="shared" si="3"/>
        <v>0</v>
      </c>
      <c r="M73" s="34">
        <f t="shared" si="4"/>
        <v>0</v>
      </c>
      <c r="N73" s="41" t="e">
        <f t="shared" si="5"/>
        <v>#DIV/0!</v>
      </c>
      <c r="O73" s="34"/>
      <c r="P73" s="34">
        <f t="shared" si="6"/>
        <v>0</v>
      </c>
      <c r="Q73" s="42" t="e">
        <f t="shared" si="7"/>
        <v>#DIV/0!</v>
      </c>
    </row>
    <row r="74" spans="1:17" ht="26.25" x14ac:dyDescent="0.25">
      <c r="A74" s="73" t="s">
        <v>86</v>
      </c>
      <c r="B74" s="82" t="s">
        <v>161</v>
      </c>
      <c r="C74" s="75" t="s">
        <v>183</v>
      </c>
      <c r="D74" s="76">
        <v>99</v>
      </c>
      <c r="E74" s="70">
        <v>35</v>
      </c>
      <c r="F74" s="27">
        <f t="shared" si="8"/>
        <v>3465</v>
      </c>
      <c r="G74" s="29"/>
      <c r="H74" s="28">
        <f t="shared" si="0"/>
        <v>0</v>
      </c>
      <c r="I74" s="29"/>
      <c r="J74" s="26">
        <f t="shared" si="1"/>
        <v>0</v>
      </c>
      <c r="K74" s="30">
        <f t="shared" si="2"/>
        <v>0</v>
      </c>
      <c r="L74" s="31">
        <f t="shared" si="3"/>
        <v>0</v>
      </c>
      <c r="M74" s="1">
        <f t="shared" si="4"/>
        <v>0</v>
      </c>
      <c r="N74" s="32">
        <f t="shared" si="5"/>
        <v>0</v>
      </c>
      <c r="O74" s="1">
        <f t="shared" si="9"/>
        <v>99</v>
      </c>
      <c r="P74" s="1">
        <f t="shared" si="6"/>
        <v>3465</v>
      </c>
      <c r="Q74" s="33">
        <f t="shared" si="7"/>
        <v>1</v>
      </c>
    </row>
    <row r="75" spans="1:17" ht="26.25" x14ac:dyDescent="0.25">
      <c r="A75" s="73" t="s">
        <v>87</v>
      </c>
      <c r="B75" s="82" t="s">
        <v>162</v>
      </c>
      <c r="C75" s="75" t="s">
        <v>183</v>
      </c>
      <c r="D75" s="76">
        <v>99</v>
      </c>
      <c r="E75" s="70">
        <v>35</v>
      </c>
      <c r="F75" s="27">
        <f t="shared" si="8"/>
        <v>3465</v>
      </c>
      <c r="G75" s="29"/>
      <c r="H75" s="28">
        <f t="shared" si="0"/>
        <v>0</v>
      </c>
      <c r="I75" s="29"/>
      <c r="J75" s="26">
        <f t="shared" si="1"/>
        <v>0</v>
      </c>
      <c r="K75" s="30">
        <f t="shared" si="2"/>
        <v>0</v>
      </c>
      <c r="L75" s="31">
        <f t="shared" si="3"/>
        <v>0</v>
      </c>
      <c r="M75" s="1">
        <f t="shared" si="4"/>
        <v>0</v>
      </c>
      <c r="N75" s="32">
        <f t="shared" si="5"/>
        <v>0</v>
      </c>
      <c r="O75" s="1">
        <f t="shared" si="9"/>
        <v>99</v>
      </c>
      <c r="P75" s="1">
        <f t="shared" si="6"/>
        <v>3465</v>
      </c>
      <c r="Q75" s="33">
        <f t="shared" si="7"/>
        <v>1</v>
      </c>
    </row>
    <row r="76" spans="1:17" ht="26.25" x14ac:dyDescent="0.25">
      <c r="A76" s="73" t="s">
        <v>88</v>
      </c>
      <c r="B76" s="74" t="s">
        <v>163</v>
      </c>
      <c r="C76" s="75" t="s">
        <v>183</v>
      </c>
      <c r="D76" s="76">
        <v>202</v>
      </c>
      <c r="E76" s="70">
        <v>40</v>
      </c>
      <c r="F76" s="27">
        <f t="shared" si="8"/>
        <v>8080</v>
      </c>
      <c r="G76" s="29"/>
      <c r="H76" s="28">
        <f t="shared" si="0"/>
        <v>0</v>
      </c>
      <c r="I76" s="29"/>
      <c r="J76" s="26">
        <f t="shared" si="1"/>
        <v>0</v>
      </c>
      <c r="K76" s="30">
        <f t="shared" si="2"/>
        <v>0</v>
      </c>
      <c r="L76" s="31">
        <f t="shared" si="3"/>
        <v>0</v>
      </c>
      <c r="M76" s="1">
        <f t="shared" si="4"/>
        <v>0</v>
      </c>
      <c r="N76" s="32">
        <f t="shared" si="5"/>
        <v>0</v>
      </c>
      <c r="O76" s="1">
        <f t="shared" si="9"/>
        <v>202</v>
      </c>
      <c r="P76" s="1">
        <f t="shared" si="6"/>
        <v>8080</v>
      </c>
      <c r="Q76" s="33">
        <f t="shared" si="7"/>
        <v>1</v>
      </c>
    </row>
    <row r="77" spans="1:17" ht="26.25" x14ac:dyDescent="0.25">
      <c r="A77" s="73" t="s">
        <v>89</v>
      </c>
      <c r="B77" s="82" t="s">
        <v>164</v>
      </c>
      <c r="C77" s="75" t="s">
        <v>183</v>
      </c>
      <c r="D77" s="76">
        <v>202</v>
      </c>
      <c r="E77" s="70">
        <v>35</v>
      </c>
      <c r="F77" s="27">
        <f t="shared" si="8"/>
        <v>7070</v>
      </c>
      <c r="G77" s="29"/>
      <c r="H77" s="28">
        <f t="shared" si="0"/>
        <v>0</v>
      </c>
      <c r="I77" s="29"/>
      <c r="J77" s="26">
        <f t="shared" si="1"/>
        <v>0</v>
      </c>
      <c r="K77" s="30">
        <f t="shared" si="2"/>
        <v>0</v>
      </c>
      <c r="L77" s="31">
        <f t="shared" si="3"/>
        <v>0</v>
      </c>
      <c r="M77" s="1">
        <f t="shared" si="4"/>
        <v>0</v>
      </c>
      <c r="N77" s="32">
        <f t="shared" si="5"/>
        <v>0</v>
      </c>
      <c r="O77" s="1">
        <f t="shared" si="9"/>
        <v>202</v>
      </c>
      <c r="P77" s="1">
        <f t="shared" si="6"/>
        <v>7070</v>
      </c>
      <c r="Q77" s="33">
        <f t="shared" si="7"/>
        <v>1</v>
      </c>
    </row>
    <row r="78" spans="1:17" x14ac:dyDescent="0.25">
      <c r="A78" s="73" t="s">
        <v>90</v>
      </c>
      <c r="B78" s="74" t="s">
        <v>165</v>
      </c>
      <c r="C78" s="75" t="s">
        <v>185</v>
      </c>
      <c r="D78" s="76">
        <f>6.5*2+7.8*2</f>
        <v>28.6</v>
      </c>
      <c r="E78" s="70">
        <v>15</v>
      </c>
      <c r="F78" s="27">
        <f t="shared" si="8"/>
        <v>429</v>
      </c>
      <c r="G78" s="29"/>
      <c r="H78" s="28">
        <f t="shared" si="0"/>
        <v>0</v>
      </c>
      <c r="I78" s="29"/>
      <c r="J78" s="26">
        <f t="shared" si="1"/>
        <v>0</v>
      </c>
      <c r="K78" s="30">
        <f t="shared" si="2"/>
        <v>0</v>
      </c>
      <c r="L78" s="31">
        <f t="shared" si="3"/>
        <v>0</v>
      </c>
      <c r="M78" s="1">
        <f t="shared" si="4"/>
        <v>0</v>
      </c>
      <c r="N78" s="32">
        <f t="shared" si="5"/>
        <v>0</v>
      </c>
      <c r="O78" s="1">
        <f t="shared" si="9"/>
        <v>28.6</v>
      </c>
      <c r="P78" s="1">
        <f t="shared" si="6"/>
        <v>429</v>
      </c>
      <c r="Q78" s="33">
        <f t="shared" si="7"/>
        <v>1</v>
      </c>
    </row>
    <row r="79" spans="1:17" x14ac:dyDescent="0.25">
      <c r="A79" s="73" t="s">
        <v>91</v>
      </c>
      <c r="B79" s="74" t="s">
        <v>166</v>
      </c>
      <c r="C79" s="75" t="s">
        <v>185</v>
      </c>
      <c r="D79" s="76">
        <v>12</v>
      </c>
      <c r="E79" s="70">
        <v>15</v>
      </c>
      <c r="F79" s="27">
        <f t="shared" si="8"/>
        <v>180</v>
      </c>
      <c r="G79" s="29"/>
      <c r="H79" s="28">
        <f t="shared" si="0"/>
        <v>0</v>
      </c>
      <c r="I79" s="29"/>
      <c r="J79" s="26">
        <f t="shared" si="1"/>
        <v>0</v>
      </c>
      <c r="K79" s="30">
        <f t="shared" si="2"/>
        <v>0</v>
      </c>
      <c r="L79" s="31">
        <f t="shared" si="3"/>
        <v>0</v>
      </c>
      <c r="M79" s="1">
        <f t="shared" si="4"/>
        <v>0</v>
      </c>
      <c r="N79" s="32">
        <f t="shared" si="5"/>
        <v>0</v>
      </c>
      <c r="O79" s="1">
        <f t="shared" si="9"/>
        <v>12</v>
      </c>
      <c r="P79" s="1">
        <f t="shared" si="6"/>
        <v>180</v>
      </c>
      <c r="Q79" s="33">
        <f t="shared" si="7"/>
        <v>1</v>
      </c>
    </row>
    <row r="80" spans="1:17" x14ac:dyDescent="0.25">
      <c r="A80" s="73" t="s">
        <v>92</v>
      </c>
      <c r="B80" s="74" t="s">
        <v>167</v>
      </c>
      <c r="C80" s="75" t="s">
        <v>185</v>
      </c>
      <c r="D80" s="85">
        <v>24.4</v>
      </c>
      <c r="E80" s="70">
        <v>15</v>
      </c>
      <c r="F80" s="27">
        <f t="shared" si="8"/>
        <v>366</v>
      </c>
      <c r="G80" s="29"/>
      <c r="H80" s="28">
        <f t="shared" si="0"/>
        <v>0</v>
      </c>
      <c r="I80" s="29"/>
      <c r="J80" s="26">
        <f t="shared" si="1"/>
        <v>0</v>
      </c>
      <c r="K80" s="30">
        <f t="shared" si="2"/>
        <v>0</v>
      </c>
      <c r="L80" s="31">
        <f t="shared" si="3"/>
        <v>0</v>
      </c>
      <c r="M80" s="1">
        <f t="shared" si="4"/>
        <v>0</v>
      </c>
      <c r="N80" s="32">
        <f t="shared" si="5"/>
        <v>0</v>
      </c>
      <c r="O80" s="1">
        <f t="shared" si="9"/>
        <v>24.4</v>
      </c>
      <c r="P80" s="1">
        <f t="shared" si="6"/>
        <v>366</v>
      </c>
      <c r="Q80" s="33">
        <f t="shared" si="7"/>
        <v>1</v>
      </c>
    </row>
    <row r="81" spans="1:17" x14ac:dyDescent="0.25">
      <c r="A81" s="79" t="s">
        <v>93</v>
      </c>
      <c r="B81" s="80" t="s">
        <v>168</v>
      </c>
      <c r="C81" s="72"/>
      <c r="D81" s="72"/>
      <c r="E81" s="81"/>
      <c r="F81" s="36"/>
      <c r="G81" s="38"/>
      <c r="H81" s="37">
        <f t="shared" si="0"/>
        <v>0</v>
      </c>
      <c r="I81" s="38"/>
      <c r="J81" s="35">
        <f t="shared" si="1"/>
        <v>0</v>
      </c>
      <c r="K81" s="39"/>
      <c r="L81" s="40">
        <f t="shared" si="3"/>
        <v>0</v>
      </c>
      <c r="M81" s="34">
        <f t="shared" si="4"/>
        <v>0</v>
      </c>
      <c r="N81" s="41" t="e">
        <f t="shared" si="5"/>
        <v>#DIV/0!</v>
      </c>
      <c r="O81" s="34"/>
      <c r="P81" s="34">
        <f t="shared" si="6"/>
        <v>0</v>
      </c>
      <c r="Q81" s="42" t="e">
        <f t="shared" si="7"/>
        <v>#DIV/0!</v>
      </c>
    </row>
    <row r="82" spans="1:17" x14ac:dyDescent="0.25">
      <c r="A82" s="73" t="s">
        <v>94</v>
      </c>
      <c r="B82" s="74" t="s">
        <v>169</v>
      </c>
      <c r="C82" s="75" t="s">
        <v>1</v>
      </c>
      <c r="D82" s="76">
        <v>4</v>
      </c>
      <c r="E82" s="70">
        <v>100</v>
      </c>
      <c r="F82" s="27">
        <f t="shared" si="8"/>
        <v>400</v>
      </c>
      <c r="G82" s="29"/>
      <c r="H82" s="28">
        <f t="shared" si="0"/>
        <v>0</v>
      </c>
      <c r="I82" s="29"/>
      <c r="J82" s="26">
        <f t="shared" si="1"/>
        <v>0</v>
      </c>
      <c r="K82" s="30">
        <f t="shared" si="2"/>
        <v>0</v>
      </c>
      <c r="L82" s="31">
        <f t="shared" si="3"/>
        <v>0</v>
      </c>
      <c r="M82" s="1">
        <f t="shared" si="4"/>
        <v>0</v>
      </c>
      <c r="N82" s="32">
        <f t="shared" si="5"/>
        <v>0</v>
      </c>
      <c r="O82" s="1">
        <f t="shared" si="9"/>
        <v>4</v>
      </c>
      <c r="P82" s="1">
        <f t="shared" si="6"/>
        <v>400</v>
      </c>
      <c r="Q82" s="33">
        <f t="shared" si="7"/>
        <v>1</v>
      </c>
    </row>
    <row r="83" spans="1:17" x14ac:dyDescent="0.25">
      <c r="A83" s="73" t="s">
        <v>95</v>
      </c>
      <c r="B83" s="74" t="s">
        <v>170</v>
      </c>
      <c r="C83" s="75" t="s">
        <v>183</v>
      </c>
      <c r="D83" s="76">
        <v>1.6</v>
      </c>
      <c r="E83" s="70">
        <v>150</v>
      </c>
      <c r="F83" s="27">
        <f t="shared" si="8"/>
        <v>240</v>
      </c>
      <c r="G83" s="29"/>
      <c r="H83" s="28">
        <f t="shared" si="0"/>
        <v>0</v>
      </c>
      <c r="I83" s="29"/>
      <c r="J83" s="26">
        <f t="shared" si="1"/>
        <v>0</v>
      </c>
      <c r="K83" s="30">
        <f t="shared" si="2"/>
        <v>0</v>
      </c>
      <c r="L83" s="31">
        <f t="shared" si="3"/>
        <v>0</v>
      </c>
      <c r="M83" s="1">
        <f t="shared" si="4"/>
        <v>0</v>
      </c>
      <c r="N83" s="32">
        <f t="shared" si="5"/>
        <v>0</v>
      </c>
      <c r="O83" s="1">
        <f t="shared" si="9"/>
        <v>1.6</v>
      </c>
      <c r="P83" s="1">
        <f t="shared" si="6"/>
        <v>240</v>
      </c>
      <c r="Q83" s="33">
        <f t="shared" si="7"/>
        <v>1</v>
      </c>
    </row>
    <row r="84" spans="1:17" x14ac:dyDescent="0.25">
      <c r="A84" s="73" t="s">
        <v>96</v>
      </c>
      <c r="B84" s="74" t="s">
        <v>171</v>
      </c>
      <c r="C84" s="75" t="s">
        <v>1</v>
      </c>
      <c r="D84" s="76">
        <v>6</v>
      </c>
      <c r="E84" s="70">
        <v>100</v>
      </c>
      <c r="F84" s="27">
        <f t="shared" si="8"/>
        <v>600</v>
      </c>
      <c r="G84" s="29"/>
      <c r="H84" s="28">
        <f t="shared" si="0"/>
        <v>0</v>
      </c>
      <c r="I84" s="29"/>
      <c r="J84" s="26">
        <f t="shared" si="1"/>
        <v>0</v>
      </c>
      <c r="K84" s="30">
        <f t="shared" si="2"/>
        <v>0</v>
      </c>
      <c r="L84" s="31">
        <f t="shared" si="3"/>
        <v>0</v>
      </c>
      <c r="M84" s="1">
        <f t="shared" si="4"/>
        <v>0</v>
      </c>
      <c r="N84" s="32">
        <f t="shared" si="5"/>
        <v>0</v>
      </c>
      <c r="O84" s="1">
        <f t="shared" si="9"/>
        <v>6</v>
      </c>
      <c r="P84" s="1">
        <f t="shared" si="6"/>
        <v>600</v>
      </c>
      <c r="Q84" s="33">
        <f t="shared" si="7"/>
        <v>1</v>
      </c>
    </row>
    <row r="85" spans="1:17" x14ac:dyDescent="0.25">
      <c r="A85" s="73" t="s">
        <v>97</v>
      </c>
      <c r="B85" s="86" t="s">
        <v>172</v>
      </c>
      <c r="C85" s="87" t="s">
        <v>185</v>
      </c>
      <c r="D85" s="88">
        <v>24</v>
      </c>
      <c r="E85" s="70">
        <v>500</v>
      </c>
      <c r="F85" s="27">
        <f t="shared" si="8"/>
        <v>12000</v>
      </c>
      <c r="G85" s="29"/>
      <c r="H85" s="28">
        <f t="shared" ref="H85:H94" si="10">G85*E85</f>
        <v>0</v>
      </c>
      <c r="I85" s="29"/>
      <c r="J85" s="26">
        <f t="shared" ref="J85:J94" si="11">E85*I85</f>
        <v>0</v>
      </c>
      <c r="K85" s="30">
        <f t="shared" ref="K85:K94" si="12">I85/D85</f>
        <v>0</v>
      </c>
      <c r="L85" s="31">
        <f t="shared" ref="L85:L94" si="13">G85+I85</f>
        <v>0</v>
      </c>
      <c r="M85" s="1">
        <f t="shared" ref="M85:M94" si="14">J85+H85</f>
        <v>0</v>
      </c>
      <c r="N85" s="32">
        <f t="shared" ref="N85:N94" si="15">L85/D85</f>
        <v>0</v>
      </c>
      <c r="O85" s="1">
        <f t="shared" si="9"/>
        <v>24</v>
      </c>
      <c r="P85" s="1">
        <f t="shared" ref="P85:P94" si="16">(D85*E85)-M85</f>
        <v>12000</v>
      </c>
      <c r="Q85" s="33">
        <f t="shared" ref="Q85:Q94" si="17">O85/D85</f>
        <v>1</v>
      </c>
    </row>
    <row r="86" spans="1:17" x14ac:dyDescent="0.25">
      <c r="A86" s="73" t="s">
        <v>98</v>
      </c>
      <c r="B86" s="86" t="s">
        <v>173</v>
      </c>
      <c r="C86" s="87" t="s">
        <v>185</v>
      </c>
      <c r="D86" s="88">
        <v>32</v>
      </c>
      <c r="E86" s="70">
        <v>100</v>
      </c>
      <c r="F86" s="27">
        <f t="shared" ref="F86:F94" si="18">D86*E86</f>
        <v>3200</v>
      </c>
      <c r="G86" s="29"/>
      <c r="H86" s="28">
        <f t="shared" si="10"/>
        <v>0</v>
      </c>
      <c r="I86" s="29"/>
      <c r="J86" s="26">
        <f t="shared" si="11"/>
        <v>0</v>
      </c>
      <c r="K86" s="30">
        <f t="shared" si="12"/>
        <v>0</v>
      </c>
      <c r="L86" s="31">
        <f t="shared" si="13"/>
        <v>0</v>
      </c>
      <c r="M86" s="1">
        <f t="shared" si="14"/>
        <v>0</v>
      </c>
      <c r="N86" s="32">
        <f t="shared" si="15"/>
        <v>0</v>
      </c>
      <c r="O86" s="1">
        <f t="shared" ref="O86:O94" si="19">D86-G86-I86</f>
        <v>32</v>
      </c>
      <c r="P86" s="1">
        <f t="shared" si="16"/>
        <v>3200</v>
      </c>
      <c r="Q86" s="33">
        <f t="shared" si="17"/>
        <v>1</v>
      </c>
    </row>
    <row r="87" spans="1:17" x14ac:dyDescent="0.25">
      <c r="A87" s="73" t="s">
        <v>99</v>
      </c>
      <c r="B87" s="74" t="s">
        <v>174</v>
      </c>
      <c r="C87" s="75" t="s">
        <v>1</v>
      </c>
      <c r="D87" s="76">
        <v>4</v>
      </c>
      <c r="E87" s="70">
        <v>600</v>
      </c>
      <c r="F87" s="27">
        <f t="shared" si="18"/>
        <v>2400</v>
      </c>
      <c r="G87" s="29"/>
      <c r="H87" s="28">
        <f t="shared" si="10"/>
        <v>0</v>
      </c>
      <c r="I87" s="29"/>
      <c r="J87" s="26">
        <f t="shared" si="11"/>
        <v>0</v>
      </c>
      <c r="K87" s="30">
        <f t="shared" si="12"/>
        <v>0</v>
      </c>
      <c r="L87" s="31">
        <f t="shared" si="13"/>
        <v>0</v>
      </c>
      <c r="M87" s="1">
        <f t="shared" si="14"/>
        <v>0</v>
      </c>
      <c r="N87" s="32">
        <f t="shared" si="15"/>
        <v>0</v>
      </c>
      <c r="O87" s="1">
        <f t="shared" si="19"/>
        <v>4</v>
      </c>
      <c r="P87" s="1">
        <f t="shared" si="16"/>
        <v>2400</v>
      </c>
      <c r="Q87" s="33">
        <f t="shared" si="17"/>
        <v>1</v>
      </c>
    </row>
    <row r="88" spans="1:17" x14ac:dyDescent="0.25">
      <c r="A88" s="73" t="s">
        <v>100</v>
      </c>
      <c r="B88" s="86" t="s">
        <v>175</v>
      </c>
      <c r="C88" s="75" t="s">
        <v>2</v>
      </c>
      <c r="D88" s="88">
        <v>0.33</v>
      </c>
      <c r="E88" s="70">
        <v>1500</v>
      </c>
      <c r="F88" s="27">
        <f t="shared" si="18"/>
        <v>495</v>
      </c>
      <c r="G88" s="29"/>
      <c r="H88" s="28">
        <f t="shared" si="10"/>
        <v>0</v>
      </c>
      <c r="I88" s="29"/>
      <c r="J88" s="26">
        <f t="shared" si="11"/>
        <v>0</v>
      </c>
      <c r="K88" s="30">
        <f t="shared" si="12"/>
        <v>0</v>
      </c>
      <c r="L88" s="31">
        <f t="shared" si="13"/>
        <v>0</v>
      </c>
      <c r="M88" s="1">
        <f t="shared" si="14"/>
        <v>0</v>
      </c>
      <c r="N88" s="32">
        <f t="shared" si="15"/>
        <v>0</v>
      </c>
      <c r="O88" s="1">
        <f t="shared" si="19"/>
        <v>0.33</v>
      </c>
      <c r="P88" s="1">
        <f t="shared" si="16"/>
        <v>495</v>
      </c>
      <c r="Q88" s="33">
        <f t="shared" si="17"/>
        <v>1</v>
      </c>
    </row>
    <row r="89" spans="1:17" x14ac:dyDescent="0.25">
      <c r="A89" s="79" t="s">
        <v>101</v>
      </c>
      <c r="B89" s="80" t="s">
        <v>176</v>
      </c>
      <c r="C89" s="72"/>
      <c r="D89" s="72"/>
      <c r="E89" s="81"/>
      <c r="F89" s="36"/>
      <c r="G89" s="38"/>
      <c r="H89" s="37">
        <f t="shared" si="10"/>
        <v>0</v>
      </c>
      <c r="I89" s="38"/>
      <c r="J89" s="35">
        <f t="shared" si="11"/>
        <v>0</v>
      </c>
      <c r="K89" s="39"/>
      <c r="L89" s="40">
        <f t="shared" si="13"/>
        <v>0</v>
      </c>
      <c r="M89" s="34">
        <f t="shared" si="14"/>
        <v>0</v>
      </c>
      <c r="N89" s="41" t="e">
        <f t="shared" si="15"/>
        <v>#DIV/0!</v>
      </c>
      <c r="O89" s="34"/>
      <c r="P89" s="34">
        <f t="shared" si="16"/>
        <v>0</v>
      </c>
      <c r="Q89" s="42" t="e">
        <f t="shared" si="17"/>
        <v>#DIV/0!</v>
      </c>
    </row>
    <row r="90" spans="1:17" x14ac:dyDescent="0.25">
      <c r="A90" s="73" t="s">
        <v>102</v>
      </c>
      <c r="B90" s="89" t="s">
        <v>177</v>
      </c>
      <c r="C90" s="75" t="s">
        <v>183</v>
      </c>
      <c r="D90" s="76">
        <v>36</v>
      </c>
      <c r="E90" s="70">
        <v>100</v>
      </c>
      <c r="F90" s="27">
        <f t="shared" si="18"/>
        <v>3600</v>
      </c>
      <c r="G90" s="29"/>
      <c r="H90" s="28">
        <f t="shared" si="10"/>
        <v>0</v>
      </c>
      <c r="I90" s="29"/>
      <c r="J90" s="26">
        <f t="shared" si="11"/>
        <v>0</v>
      </c>
      <c r="K90" s="30">
        <f t="shared" si="12"/>
        <v>0</v>
      </c>
      <c r="L90" s="31">
        <f t="shared" si="13"/>
        <v>0</v>
      </c>
      <c r="M90" s="1">
        <f t="shared" si="14"/>
        <v>0</v>
      </c>
      <c r="N90" s="32">
        <f t="shared" si="15"/>
        <v>0</v>
      </c>
      <c r="O90" s="1">
        <f t="shared" si="19"/>
        <v>36</v>
      </c>
      <c r="P90" s="1">
        <f t="shared" si="16"/>
        <v>3600</v>
      </c>
      <c r="Q90" s="33">
        <f t="shared" si="17"/>
        <v>1</v>
      </c>
    </row>
    <row r="91" spans="1:17" x14ac:dyDescent="0.25">
      <c r="A91" s="73" t="s">
        <v>103</v>
      </c>
      <c r="B91" s="74" t="s">
        <v>178</v>
      </c>
      <c r="C91" s="75" t="s">
        <v>2</v>
      </c>
      <c r="D91" s="76">
        <v>3.6</v>
      </c>
      <c r="E91" s="70">
        <v>1500</v>
      </c>
      <c r="F91" s="27">
        <f t="shared" si="18"/>
        <v>5400</v>
      </c>
      <c r="G91" s="29"/>
      <c r="H91" s="28">
        <f t="shared" si="10"/>
        <v>0</v>
      </c>
      <c r="I91" s="29"/>
      <c r="J91" s="26">
        <f t="shared" si="11"/>
        <v>0</v>
      </c>
      <c r="K91" s="30">
        <f t="shared" si="12"/>
        <v>0</v>
      </c>
      <c r="L91" s="31">
        <f t="shared" si="13"/>
        <v>0</v>
      </c>
      <c r="M91" s="1">
        <f t="shared" si="14"/>
        <v>0</v>
      </c>
      <c r="N91" s="32">
        <f t="shared" si="15"/>
        <v>0</v>
      </c>
      <c r="O91" s="1">
        <f t="shared" si="19"/>
        <v>3.6</v>
      </c>
      <c r="P91" s="1">
        <f t="shared" si="16"/>
        <v>5400</v>
      </c>
      <c r="Q91" s="33">
        <f t="shared" si="17"/>
        <v>1</v>
      </c>
    </row>
    <row r="92" spans="1:17" ht="26.25" x14ac:dyDescent="0.25">
      <c r="A92" s="73" t="s">
        <v>104</v>
      </c>
      <c r="B92" s="74" t="s">
        <v>179</v>
      </c>
      <c r="C92" s="75" t="s">
        <v>2</v>
      </c>
      <c r="D92" s="76">
        <v>0.5</v>
      </c>
      <c r="E92" s="70">
        <v>1500</v>
      </c>
      <c r="F92" s="27">
        <f t="shared" si="18"/>
        <v>750</v>
      </c>
      <c r="G92" s="29"/>
      <c r="H92" s="28">
        <f t="shared" si="10"/>
        <v>0</v>
      </c>
      <c r="I92" s="29">
        <v>0.31</v>
      </c>
      <c r="J92" s="26">
        <f t="shared" si="11"/>
        <v>465</v>
      </c>
      <c r="K92" s="30">
        <f t="shared" si="12"/>
        <v>0.62</v>
      </c>
      <c r="L92" s="31">
        <f t="shared" si="13"/>
        <v>0.31</v>
      </c>
      <c r="M92" s="1">
        <f t="shared" si="14"/>
        <v>465</v>
      </c>
      <c r="N92" s="32">
        <f t="shared" si="15"/>
        <v>0.62</v>
      </c>
      <c r="O92" s="1">
        <f t="shared" si="19"/>
        <v>0.19</v>
      </c>
      <c r="P92" s="1">
        <f t="shared" si="16"/>
        <v>285</v>
      </c>
      <c r="Q92" s="33">
        <f t="shared" si="17"/>
        <v>0.38</v>
      </c>
    </row>
    <row r="93" spans="1:17" x14ac:dyDescent="0.25">
      <c r="A93" s="73" t="s">
        <v>105</v>
      </c>
      <c r="B93" s="74" t="s">
        <v>180</v>
      </c>
      <c r="C93" s="75" t="s">
        <v>2</v>
      </c>
      <c r="D93" s="76">
        <v>6.5</v>
      </c>
      <c r="E93" s="70">
        <v>80</v>
      </c>
      <c r="F93" s="27">
        <f t="shared" si="18"/>
        <v>520</v>
      </c>
      <c r="G93" s="29"/>
      <c r="H93" s="28">
        <f t="shared" si="10"/>
        <v>0</v>
      </c>
      <c r="I93" s="29"/>
      <c r="J93" s="26">
        <f t="shared" si="11"/>
        <v>0</v>
      </c>
      <c r="K93" s="30">
        <f t="shared" si="12"/>
        <v>0</v>
      </c>
      <c r="L93" s="31">
        <f t="shared" si="13"/>
        <v>0</v>
      </c>
      <c r="M93" s="1">
        <f t="shared" si="14"/>
        <v>0</v>
      </c>
      <c r="N93" s="32">
        <f t="shared" si="15"/>
        <v>0</v>
      </c>
      <c r="O93" s="1">
        <f t="shared" si="19"/>
        <v>6.5</v>
      </c>
      <c r="P93" s="1">
        <f t="shared" si="16"/>
        <v>520</v>
      </c>
      <c r="Q93" s="33">
        <f t="shared" si="17"/>
        <v>1</v>
      </c>
    </row>
    <row r="94" spans="1:17" ht="15.75" thickBot="1" x14ac:dyDescent="0.3">
      <c r="A94" s="92" t="s">
        <v>106</v>
      </c>
      <c r="B94" s="93" t="s">
        <v>181</v>
      </c>
      <c r="C94" s="94" t="s">
        <v>182</v>
      </c>
      <c r="D94" s="95">
        <v>1</v>
      </c>
      <c r="E94" s="96">
        <v>2500</v>
      </c>
      <c r="F94" s="43">
        <f t="shared" si="18"/>
        <v>2500</v>
      </c>
      <c r="G94" s="45"/>
      <c r="H94" s="44">
        <f t="shared" si="10"/>
        <v>0</v>
      </c>
      <c r="I94" s="45"/>
      <c r="J94" s="46">
        <f t="shared" si="11"/>
        <v>0</v>
      </c>
      <c r="K94" s="47">
        <f t="shared" si="12"/>
        <v>0</v>
      </c>
      <c r="L94" s="48">
        <f t="shared" si="13"/>
        <v>0</v>
      </c>
      <c r="M94" s="49">
        <f t="shared" si="14"/>
        <v>0</v>
      </c>
      <c r="N94" s="50">
        <f t="shared" si="15"/>
        <v>0</v>
      </c>
      <c r="O94" s="1">
        <f t="shared" si="19"/>
        <v>1</v>
      </c>
      <c r="P94" s="49">
        <f t="shared" si="16"/>
        <v>2500</v>
      </c>
      <c r="Q94" s="51">
        <f t="shared" si="17"/>
        <v>1</v>
      </c>
    </row>
    <row r="95" spans="1:17" ht="38.25" x14ac:dyDescent="0.25">
      <c r="A95" s="100" t="s">
        <v>13</v>
      </c>
      <c r="B95" s="101"/>
      <c r="C95" s="101"/>
      <c r="D95" s="101"/>
      <c r="E95" s="101"/>
      <c r="F95" s="68">
        <f>SUM(F20:F94)</f>
        <v>205063.25</v>
      </c>
      <c r="G95" s="101" t="s">
        <v>13</v>
      </c>
      <c r="H95" s="68">
        <f>SUM(H20:H94)</f>
        <v>31583.23</v>
      </c>
      <c r="I95" s="102" t="s">
        <v>13</v>
      </c>
      <c r="J95" s="68">
        <f>SUM(J20:J94)</f>
        <v>40289.82</v>
      </c>
      <c r="K95" s="90">
        <f>J95/F95</f>
        <v>0.2</v>
      </c>
      <c r="L95" s="102" t="s">
        <v>13</v>
      </c>
      <c r="M95" s="68">
        <f>SUM(M20:M94)</f>
        <v>71873.05</v>
      </c>
      <c r="N95" s="90">
        <f>M95/F95</f>
        <v>0.35</v>
      </c>
      <c r="O95" s="102" t="s">
        <v>13</v>
      </c>
      <c r="P95" s="68">
        <f>SUM(P20:P94)</f>
        <v>133190.20000000001</v>
      </c>
      <c r="Q95" s="91">
        <f>P95/F95</f>
        <v>0.65</v>
      </c>
    </row>
    <row r="96" spans="1:17" ht="15" customHeight="1" x14ac:dyDescent="0.25">
      <c r="A96" s="103" t="s">
        <v>189</v>
      </c>
      <c r="B96" s="98"/>
      <c r="C96" s="98"/>
      <c r="D96" s="98"/>
      <c r="E96" s="98"/>
      <c r="F96" s="52">
        <f>F95*20%</f>
        <v>41012.65</v>
      </c>
      <c r="G96" s="98" t="s">
        <v>189</v>
      </c>
      <c r="H96" s="52">
        <f>H95*20%</f>
        <v>6316.65</v>
      </c>
      <c r="I96" s="99" t="s">
        <v>189</v>
      </c>
      <c r="J96" s="52">
        <f>J95*20%</f>
        <v>8057.96</v>
      </c>
      <c r="K96" s="97">
        <f t="shared" ref="K96:K98" si="20">J96/F96</f>
        <v>0.2</v>
      </c>
      <c r="L96" s="99" t="s">
        <v>189</v>
      </c>
      <c r="M96" s="52">
        <f>M95*20%</f>
        <v>14374.61</v>
      </c>
      <c r="N96" s="97">
        <f t="shared" ref="N96:N98" si="21">M96/F96</f>
        <v>0.35</v>
      </c>
      <c r="O96" s="99" t="s">
        <v>189</v>
      </c>
      <c r="P96" s="52">
        <f>P95*20%</f>
        <v>26638.04</v>
      </c>
      <c r="Q96" s="33">
        <f t="shared" ref="Q96:Q98" si="22">P96/F96</f>
        <v>0.65</v>
      </c>
    </row>
    <row r="97" spans="1:17" ht="15" customHeight="1" x14ac:dyDescent="0.25">
      <c r="A97" s="103" t="s">
        <v>194</v>
      </c>
      <c r="B97" s="98"/>
      <c r="C97" s="98"/>
      <c r="D97" s="98"/>
      <c r="E97" s="98"/>
      <c r="F97" s="52">
        <f>F95*5%</f>
        <v>10253.16</v>
      </c>
      <c r="G97" s="98" t="s">
        <v>194</v>
      </c>
      <c r="H97" s="52">
        <f>H95*5%</f>
        <v>1579.16</v>
      </c>
      <c r="I97" s="99" t="s">
        <v>194</v>
      </c>
      <c r="J97" s="52">
        <f>J95*5%</f>
        <v>2014.49</v>
      </c>
      <c r="K97" s="97">
        <f t="shared" si="20"/>
        <v>0.2</v>
      </c>
      <c r="L97" s="99" t="s">
        <v>194</v>
      </c>
      <c r="M97" s="52">
        <f>M95*5%</f>
        <v>3593.65</v>
      </c>
      <c r="N97" s="97">
        <f t="shared" si="21"/>
        <v>0.35</v>
      </c>
      <c r="O97" s="99" t="s">
        <v>194</v>
      </c>
      <c r="P97" s="52">
        <f>P95*5%</f>
        <v>6659.51</v>
      </c>
      <c r="Q97" s="33">
        <f t="shared" si="22"/>
        <v>0.65</v>
      </c>
    </row>
    <row r="98" spans="1:17" ht="15.75" customHeight="1" thickBot="1" x14ac:dyDescent="0.3">
      <c r="A98" s="104" t="s">
        <v>18</v>
      </c>
      <c r="B98" s="105"/>
      <c r="C98" s="105"/>
      <c r="D98" s="105"/>
      <c r="E98" s="105"/>
      <c r="F98" s="69">
        <f>F95-F96-F97</f>
        <v>153797.44</v>
      </c>
      <c r="G98" s="105" t="s">
        <v>18</v>
      </c>
      <c r="H98" s="106">
        <f>H95-H96-H97</f>
        <v>23687.42</v>
      </c>
      <c r="I98" s="107" t="s">
        <v>18</v>
      </c>
      <c r="J98" s="69">
        <f>J95-J96-J97</f>
        <v>30217.37</v>
      </c>
      <c r="K98" s="108">
        <f t="shared" si="20"/>
        <v>0.2</v>
      </c>
      <c r="L98" s="107" t="s">
        <v>18</v>
      </c>
      <c r="M98" s="69">
        <f>M95-M96-M97</f>
        <v>53904.79</v>
      </c>
      <c r="N98" s="108">
        <f t="shared" si="21"/>
        <v>0.35</v>
      </c>
      <c r="O98" s="107" t="s">
        <v>18</v>
      </c>
      <c r="P98" s="69">
        <f>P95-P96-P97</f>
        <v>99892.65</v>
      </c>
      <c r="Q98" s="109">
        <f t="shared" si="22"/>
        <v>0.65</v>
      </c>
    </row>
    <row r="99" spans="1:17" x14ac:dyDescent="0.25">
      <c r="A99" s="53"/>
      <c r="B99" s="54"/>
      <c r="C99" s="53"/>
      <c r="D99" s="53"/>
      <c r="E99" s="54"/>
      <c r="F99" s="54"/>
      <c r="G99" s="55"/>
      <c r="H99" s="56"/>
      <c r="I99" s="54"/>
      <c r="J99" s="54"/>
      <c r="K99" s="54"/>
      <c r="L99" s="54"/>
      <c r="M99" s="54"/>
      <c r="N99" s="54"/>
      <c r="O99" s="55"/>
      <c r="P99" s="55"/>
      <c r="Q99" s="54"/>
    </row>
    <row r="100" spans="1:17" x14ac:dyDescent="0.25">
      <c r="A100" s="57"/>
      <c r="B100" s="58" t="s">
        <v>14</v>
      </c>
      <c r="C100" s="59"/>
      <c r="D100" s="59"/>
      <c r="E100" s="57"/>
      <c r="F100" s="57"/>
      <c r="G100" s="58" t="s">
        <v>15</v>
      </c>
      <c r="H100" s="57"/>
      <c r="I100" s="57"/>
      <c r="J100" s="57"/>
      <c r="K100" s="58"/>
      <c r="L100" s="7"/>
      <c r="M100" s="7"/>
      <c r="N100" s="7"/>
      <c r="O100" s="55"/>
      <c r="P100" s="55"/>
      <c r="Q100" s="7"/>
    </row>
    <row r="101" spans="1:17" x14ac:dyDescent="0.25">
      <c r="A101" s="7"/>
      <c r="B101" s="60" t="s">
        <v>20</v>
      </c>
      <c r="C101" s="61"/>
      <c r="D101" s="61"/>
      <c r="E101" s="7"/>
      <c r="F101" s="7"/>
      <c r="G101" s="60" t="s">
        <v>190</v>
      </c>
      <c r="H101" s="7"/>
      <c r="I101" s="7"/>
      <c r="J101" s="7"/>
      <c r="K101" s="62"/>
      <c r="L101" s="7"/>
      <c r="M101" s="7"/>
      <c r="N101" s="7"/>
      <c r="O101" s="55"/>
      <c r="P101" s="55"/>
      <c r="Q101" s="7"/>
    </row>
    <row r="102" spans="1:17" x14ac:dyDescent="0.25">
      <c r="A102" s="7"/>
      <c r="B102" s="63"/>
      <c r="C102" s="61"/>
      <c r="D102" s="61"/>
      <c r="E102" s="7"/>
      <c r="F102" s="7"/>
      <c r="G102" s="63"/>
      <c r="H102" s="7"/>
      <c r="I102" s="7"/>
      <c r="J102" s="7"/>
      <c r="K102" s="63"/>
      <c r="L102" s="7"/>
      <c r="M102" s="7"/>
      <c r="N102" s="7"/>
      <c r="O102" s="55"/>
      <c r="P102" s="55"/>
      <c r="Q102" s="7"/>
    </row>
    <row r="103" spans="1:17" x14ac:dyDescent="0.25">
      <c r="A103" s="7"/>
      <c r="B103" s="7" t="s">
        <v>16</v>
      </c>
      <c r="C103" s="61"/>
      <c r="D103" s="61"/>
      <c r="E103" s="7"/>
      <c r="F103" s="7"/>
      <c r="G103" s="7" t="s">
        <v>16</v>
      </c>
      <c r="H103" s="7"/>
      <c r="I103" s="7"/>
      <c r="J103" s="7"/>
      <c r="K103" s="7"/>
      <c r="L103" s="7"/>
      <c r="M103" s="7"/>
      <c r="N103" s="7"/>
      <c r="O103" s="55"/>
      <c r="P103" s="55"/>
      <c r="Q103" s="7"/>
    </row>
    <row r="104" spans="1:17" x14ac:dyDescent="0.25">
      <c r="A104" s="2"/>
      <c r="B104" s="3" t="s">
        <v>21</v>
      </c>
      <c r="C104" s="2"/>
      <c r="D104" s="2"/>
      <c r="E104" s="2"/>
      <c r="F104" s="7"/>
      <c r="G104" s="3" t="s">
        <v>21</v>
      </c>
      <c r="H104" s="7"/>
      <c r="I104" s="7"/>
      <c r="J104" s="2"/>
      <c r="K104" s="64"/>
      <c r="L104" s="2"/>
      <c r="M104" s="2"/>
      <c r="N104" s="2"/>
      <c r="O104" s="55"/>
      <c r="P104" s="55"/>
      <c r="Q104" s="2"/>
    </row>
    <row r="105" spans="1:17" x14ac:dyDescent="0.25">
      <c r="A105" s="2"/>
      <c r="B105" s="65" t="s">
        <v>26</v>
      </c>
      <c r="C105" s="2"/>
      <c r="D105" s="2"/>
      <c r="E105" s="2"/>
      <c r="F105" s="2"/>
      <c r="G105" s="65" t="s">
        <v>26</v>
      </c>
      <c r="H105" s="56"/>
      <c r="I105" s="2"/>
      <c r="J105" s="2"/>
      <c r="K105" s="64"/>
      <c r="L105" s="2"/>
      <c r="M105" s="2"/>
      <c r="N105" s="2"/>
      <c r="O105" s="55"/>
      <c r="P105" s="55"/>
      <c r="Q105" s="2"/>
    </row>
    <row r="108" spans="1:17" x14ac:dyDescent="0.25">
      <c r="G108" s="58" t="s">
        <v>15</v>
      </c>
    </row>
    <row r="109" spans="1:17" x14ac:dyDescent="0.25">
      <c r="G109" s="60" t="s">
        <v>192</v>
      </c>
    </row>
    <row r="110" spans="1:17" x14ac:dyDescent="0.25">
      <c r="G110" s="63"/>
    </row>
    <row r="111" spans="1:17" x14ac:dyDescent="0.25">
      <c r="G111" s="7" t="s">
        <v>16</v>
      </c>
    </row>
    <row r="112" spans="1:17" x14ac:dyDescent="0.25">
      <c r="G112" s="3" t="s">
        <v>21</v>
      </c>
    </row>
    <row r="113" spans="7:7" x14ac:dyDescent="0.25">
      <c r="G113" s="65" t="s">
        <v>26</v>
      </c>
    </row>
  </sheetData>
  <mergeCells count="20">
    <mergeCell ref="G9:K9"/>
    <mergeCell ref="A13:P13"/>
    <mergeCell ref="A14:P14"/>
    <mergeCell ref="A16:A18"/>
    <mergeCell ref="B16:B18"/>
    <mergeCell ref="C16:C18"/>
    <mergeCell ref="D16:D18"/>
    <mergeCell ref="E16:E17"/>
    <mergeCell ref="F16:F17"/>
    <mergeCell ref="G16:H16"/>
    <mergeCell ref="I16:K16"/>
    <mergeCell ref="L16:N16"/>
    <mergeCell ref="O16:Q16"/>
    <mergeCell ref="G17:G18"/>
    <mergeCell ref="I17:I18"/>
    <mergeCell ref="K17:K18"/>
    <mergeCell ref="L17:L18"/>
    <mergeCell ref="N17:N18"/>
    <mergeCell ref="O17:O18"/>
    <mergeCell ref="Q17:Q18"/>
  </mergeCells>
  <conditionalFormatting sqref="B21:D30 B32:D40 B42:D58 B60:D60 B62:D65 D90:D91 B91:C91 B92:D94">
    <cfRule type="containsBlanks" dxfId="4" priority="5" stopIfTrue="1">
      <formula>LEN(TRIM(B21))=0</formula>
    </cfRule>
  </conditionalFormatting>
  <conditionalFormatting sqref="B67:D72">
    <cfRule type="containsBlanks" dxfId="3" priority="3" stopIfTrue="1">
      <formula>LEN(TRIM(B67))=0</formula>
    </cfRule>
  </conditionalFormatting>
  <conditionalFormatting sqref="B74:D80">
    <cfRule type="containsBlanks" dxfId="2" priority="4" stopIfTrue="1">
      <formula>LEN(TRIM(B74))=0</formula>
    </cfRule>
  </conditionalFormatting>
  <conditionalFormatting sqref="B82:D88">
    <cfRule type="containsBlanks" dxfId="1" priority="2" stopIfTrue="1">
      <formula>LEN(TRIM(B82))=0</formula>
    </cfRule>
  </conditionalFormatting>
  <conditionalFormatting sqref="C90">
    <cfRule type="containsBlanks" dxfId="0" priority="1" stopIfTrue="1">
      <formula>LEN(TRIM(C90))=0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Rudzaite F2 julijs</vt:lpstr>
      <vt:lpstr>Rudzaite F2 augusts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anisko</dc:creator>
  <cp:lastModifiedBy>Kirils Loškarjovs</cp:lastModifiedBy>
  <cp:lastPrinted>2025-03-27T13:03:33Z</cp:lastPrinted>
  <dcterms:created xsi:type="dcterms:W3CDTF">2015-06-05T18:17:20Z</dcterms:created>
  <dcterms:modified xsi:type="dcterms:W3CDTF">2025-09-02T12:10:19Z</dcterms:modified>
</cp:coreProperties>
</file>